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Photon-S" sheetId="1" r:id="rId1"/>
  </sheets>
  <externalReferences>
    <externalReference r:id="rId2"/>
  </externalReferences>
  <definedNames>
    <definedName name="_xlnm._FilterDatabase" localSheetId="0" hidden="1">'Photon-S'!$A$1:$AA$62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2" i="1" l="1"/>
  <c r="I62" i="1"/>
  <c r="H62" i="1"/>
  <c r="G62" i="1"/>
  <c r="F62" i="1"/>
  <c r="E62" i="1"/>
  <c r="D62" i="1"/>
  <c r="C62" i="1"/>
  <c r="B62" i="1"/>
  <c r="AB61" i="1"/>
  <c r="I61" i="1"/>
  <c r="H61" i="1"/>
  <c r="G61" i="1"/>
  <c r="F61" i="1"/>
  <c r="E61" i="1"/>
  <c r="D61" i="1"/>
  <c r="C61" i="1"/>
  <c r="B61" i="1"/>
  <c r="AB60" i="1"/>
  <c r="I60" i="1"/>
  <c r="H60" i="1"/>
  <c r="G60" i="1"/>
  <c r="F60" i="1"/>
  <c r="E60" i="1"/>
  <c r="D60" i="1"/>
  <c r="C60" i="1"/>
  <c r="B60" i="1"/>
  <c r="AB59" i="1"/>
  <c r="I59" i="1"/>
  <c r="H59" i="1"/>
  <c r="G59" i="1"/>
  <c r="F59" i="1"/>
  <c r="E59" i="1"/>
  <c r="D59" i="1"/>
  <c r="C59" i="1"/>
  <c r="B59" i="1"/>
  <c r="AB58" i="1"/>
  <c r="I58" i="1"/>
  <c r="H58" i="1"/>
  <c r="G58" i="1"/>
  <c r="F58" i="1"/>
  <c r="E58" i="1"/>
  <c r="D58" i="1"/>
  <c r="C58" i="1"/>
  <c r="B58" i="1"/>
  <c r="V55" i="1"/>
  <c r="V62" i="1" s="1"/>
  <c r="AE48" i="1"/>
  <c r="AD48" i="1"/>
  <c r="AC48" i="1"/>
  <c r="AB48" i="1"/>
  <c r="AA48" i="1"/>
  <c r="AA52" i="1" s="1"/>
  <c r="AA59" i="1" s="1"/>
  <c r="Z48" i="1"/>
  <c r="Z52" i="1" s="1"/>
  <c r="Z59" i="1" s="1"/>
  <c r="Y48" i="1"/>
  <c r="Y52" i="1" s="1"/>
  <c r="Y59" i="1" s="1"/>
  <c r="X48" i="1"/>
  <c r="X52" i="1" s="1"/>
  <c r="X59" i="1" s="1"/>
  <c r="W48" i="1"/>
  <c r="W52" i="1" s="1"/>
  <c r="W59" i="1" s="1"/>
  <c r="V48" i="1"/>
  <c r="V52" i="1" s="1"/>
  <c r="V59" i="1" s="1"/>
  <c r="U48" i="1"/>
  <c r="U52" i="1" s="1"/>
  <c r="U59" i="1" s="1"/>
  <c r="T48" i="1"/>
  <c r="T52" i="1" s="1"/>
  <c r="T59" i="1" s="1"/>
  <c r="S48" i="1"/>
  <c r="S52" i="1" s="1"/>
  <c r="S59" i="1" s="1"/>
  <c r="R48" i="1"/>
  <c r="R52" i="1" s="1"/>
  <c r="R59" i="1" s="1"/>
  <c r="Q48" i="1"/>
  <c r="Q52" i="1" s="1"/>
  <c r="Q59" i="1" s="1"/>
  <c r="P48" i="1"/>
  <c r="P52" i="1" s="1"/>
  <c r="P59" i="1" s="1"/>
  <c r="O48" i="1"/>
  <c r="O52" i="1" s="1"/>
  <c r="O59" i="1" s="1"/>
  <c r="N48" i="1"/>
  <c r="N52" i="1" s="1"/>
  <c r="N59" i="1" s="1"/>
  <c r="M48" i="1"/>
  <c r="M52" i="1" s="1"/>
  <c r="M59" i="1" s="1"/>
  <c r="L48" i="1"/>
  <c r="L52" i="1" s="1"/>
  <c r="L59" i="1" s="1"/>
  <c r="K48" i="1"/>
  <c r="K52" i="1" s="1"/>
  <c r="K59" i="1" s="1"/>
  <c r="J48" i="1"/>
  <c r="J52" i="1" s="1"/>
  <c r="J59" i="1" s="1"/>
  <c r="AE47" i="1"/>
  <c r="AD47" i="1"/>
  <c r="AC47" i="1"/>
  <c r="AB47" i="1"/>
  <c r="AA47" i="1"/>
  <c r="AA53" i="1" s="1"/>
  <c r="AA60" i="1" s="1"/>
  <c r="Z47" i="1"/>
  <c r="Z53" i="1" s="1"/>
  <c r="Z60" i="1" s="1"/>
  <c r="Y47" i="1"/>
  <c r="Y53" i="1" s="1"/>
  <c r="Y60" i="1" s="1"/>
  <c r="X47" i="1"/>
  <c r="X53" i="1" s="1"/>
  <c r="X60" i="1" s="1"/>
  <c r="W47" i="1"/>
  <c r="W53" i="1" s="1"/>
  <c r="W60" i="1" s="1"/>
  <c r="V47" i="1"/>
  <c r="V53" i="1" s="1"/>
  <c r="V60" i="1" s="1"/>
  <c r="U47" i="1"/>
  <c r="U53" i="1" s="1"/>
  <c r="U60" i="1" s="1"/>
  <c r="T47" i="1"/>
  <c r="T53" i="1" s="1"/>
  <c r="T60" i="1" s="1"/>
  <c r="S47" i="1"/>
  <c r="S53" i="1" s="1"/>
  <c r="S60" i="1" s="1"/>
  <c r="R47" i="1"/>
  <c r="R53" i="1" s="1"/>
  <c r="R60" i="1" s="1"/>
  <c r="Q47" i="1"/>
  <c r="Q53" i="1" s="1"/>
  <c r="Q60" i="1" s="1"/>
  <c r="P47" i="1"/>
  <c r="P53" i="1" s="1"/>
  <c r="P60" i="1" s="1"/>
  <c r="O47" i="1"/>
  <c r="O53" i="1" s="1"/>
  <c r="O60" i="1" s="1"/>
  <c r="N47" i="1"/>
  <c r="N53" i="1" s="1"/>
  <c r="N60" i="1" s="1"/>
  <c r="M47" i="1"/>
  <c r="M53" i="1" s="1"/>
  <c r="M60" i="1" s="1"/>
  <c r="L47" i="1"/>
  <c r="L53" i="1" s="1"/>
  <c r="L60" i="1" s="1"/>
  <c r="K47" i="1"/>
  <c r="K53" i="1" s="1"/>
  <c r="K60" i="1" s="1"/>
  <c r="J47" i="1"/>
  <c r="J53" i="1" s="1"/>
  <c r="J60" i="1" s="1"/>
  <c r="AA46" i="1"/>
  <c r="AA54" i="1" s="1"/>
  <c r="AA61" i="1" s="1"/>
  <c r="Z46" i="1"/>
  <c r="Z54" i="1" s="1"/>
  <c r="Z61" i="1" s="1"/>
  <c r="Y46" i="1"/>
  <c r="Y54" i="1" s="1"/>
  <c r="Y61" i="1" s="1"/>
  <c r="X46" i="1"/>
  <c r="X54" i="1" s="1"/>
  <c r="X61" i="1" s="1"/>
  <c r="W46" i="1"/>
  <c r="W54" i="1" s="1"/>
  <c r="W61" i="1" s="1"/>
  <c r="V46" i="1"/>
  <c r="V54" i="1" s="1"/>
  <c r="V61" i="1" s="1"/>
  <c r="U46" i="1"/>
  <c r="U54" i="1" s="1"/>
  <c r="U61" i="1" s="1"/>
  <c r="T46" i="1"/>
  <c r="T54" i="1" s="1"/>
  <c r="T61" i="1" s="1"/>
  <c r="S46" i="1"/>
  <c r="S54" i="1" s="1"/>
  <c r="S61" i="1" s="1"/>
  <c r="R46" i="1"/>
  <c r="R54" i="1" s="1"/>
  <c r="R61" i="1" s="1"/>
  <c r="Q46" i="1"/>
  <c r="Q54" i="1" s="1"/>
  <c r="Q61" i="1" s="1"/>
  <c r="P46" i="1"/>
  <c r="P54" i="1" s="1"/>
  <c r="P61" i="1" s="1"/>
  <c r="O46" i="1"/>
  <c r="O54" i="1" s="1"/>
  <c r="O61" i="1" s="1"/>
  <c r="N46" i="1"/>
  <c r="N54" i="1" s="1"/>
  <c r="N61" i="1" s="1"/>
  <c r="M46" i="1"/>
  <c r="M54" i="1" s="1"/>
  <c r="M61" i="1" s="1"/>
  <c r="L46" i="1"/>
  <c r="L54" i="1" s="1"/>
  <c r="L61" i="1" s="1"/>
  <c r="K46" i="1"/>
  <c r="K54" i="1" s="1"/>
  <c r="K61" i="1" s="1"/>
  <c r="J46" i="1"/>
  <c r="J54" i="1" s="1"/>
  <c r="J61" i="1" s="1"/>
  <c r="AE40" i="1"/>
  <c r="AD40" i="1"/>
  <c r="AC40" i="1"/>
  <c r="AB40" i="1"/>
  <c r="AA40" i="1"/>
  <c r="AA56" i="1" s="1"/>
  <c r="Z40" i="1"/>
  <c r="Z56" i="1" s="1"/>
  <c r="Y40" i="1"/>
  <c r="Y56" i="1" s="1"/>
  <c r="X40" i="1"/>
  <c r="X56" i="1" s="1"/>
  <c r="W40" i="1"/>
  <c r="W56" i="1" s="1"/>
  <c r="V40" i="1"/>
  <c r="V34" i="1" s="1"/>
  <c r="U40" i="1"/>
  <c r="U56" i="1" s="1"/>
  <c r="T40" i="1"/>
  <c r="T34" i="1" s="1"/>
  <c r="S40" i="1"/>
  <c r="S56" i="1" s="1"/>
  <c r="R40" i="1"/>
  <c r="R56" i="1" s="1"/>
  <c r="Q40" i="1"/>
  <c r="Q56" i="1" s="1"/>
  <c r="P40" i="1"/>
  <c r="P56" i="1" s="1"/>
  <c r="O40" i="1"/>
  <c r="O56" i="1" s="1"/>
  <c r="N40" i="1"/>
  <c r="N56" i="1" s="1"/>
  <c r="M40" i="1"/>
  <c r="M34" i="1" s="1"/>
  <c r="L40" i="1"/>
  <c r="L56" i="1" s="1"/>
  <c r="K40" i="1"/>
  <c r="K56" i="1" s="1"/>
  <c r="J40" i="1"/>
  <c r="J56" i="1" s="1"/>
  <c r="AE35" i="1"/>
  <c r="AD35" i="1"/>
  <c r="AC35" i="1"/>
  <c r="AB35" i="1"/>
  <c r="AA35" i="1"/>
  <c r="AA49" i="1" s="1"/>
  <c r="Z35" i="1"/>
  <c r="Z49" i="1" s="1"/>
  <c r="Y35" i="1"/>
  <c r="Y49" i="1" s="1"/>
  <c r="X35" i="1"/>
  <c r="X49" i="1" s="1"/>
  <c r="W35" i="1"/>
  <c r="W49" i="1" s="1"/>
  <c r="V35" i="1"/>
  <c r="V49" i="1" s="1"/>
  <c r="U35" i="1"/>
  <c r="U49" i="1" s="1"/>
  <c r="T35" i="1"/>
  <c r="T49" i="1" s="1"/>
  <c r="S35" i="1"/>
  <c r="S49" i="1" s="1"/>
  <c r="R35" i="1"/>
  <c r="R49" i="1" s="1"/>
  <c r="Q35" i="1"/>
  <c r="Q49" i="1" s="1"/>
  <c r="P35" i="1"/>
  <c r="P49" i="1" s="1"/>
  <c r="O35" i="1"/>
  <c r="O49" i="1" s="1"/>
  <c r="N35" i="1"/>
  <c r="N49" i="1" s="1"/>
  <c r="M35" i="1"/>
  <c r="M49" i="1" s="1"/>
  <c r="L35" i="1"/>
  <c r="L49" i="1" s="1"/>
  <c r="K35" i="1"/>
  <c r="K49" i="1" s="1"/>
  <c r="J35" i="1"/>
  <c r="J49" i="1" s="1"/>
  <c r="AB34" i="1"/>
  <c r="AA34" i="1"/>
  <c r="Z34" i="1"/>
  <c r="Y34" i="1"/>
  <c r="X34" i="1"/>
  <c r="W34" i="1"/>
  <c r="U34" i="1"/>
  <c r="R34" i="1"/>
  <c r="Q34" i="1"/>
  <c r="L34" i="1"/>
  <c r="K34" i="1"/>
  <c r="J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E32" i="1"/>
  <c r="AD32" i="1"/>
  <c r="AC32" i="1"/>
  <c r="AB32" i="1"/>
  <c r="AA32" i="1"/>
  <c r="AA38" i="1" s="1"/>
  <c r="Z32" i="1"/>
  <c r="Z38" i="1" s="1"/>
  <c r="Y32" i="1"/>
  <c r="Y38" i="1" s="1"/>
  <c r="X32" i="1"/>
  <c r="X38" i="1" s="1"/>
  <c r="W32" i="1"/>
  <c r="W38" i="1" s="1"/>
  <c r="V32" i="1"/>
  <c r="V38" i="1" s="1"/>
  <c r="U32" i="1"/>
  <c r="U38" i="1" s="1"/>
  <c r="T32" i="1"/>
  <c r="T38" i="1" s="1"/>
  <c r="S32" i="1"/>
  <c r="S43" i="1" s="1"/>
  <c r="S50" i="1" s="1"/>
  <c r="R32" i="1"/>
  <c r="R43" i="1" s="1"/>
  <c r="R50" i="1" s="1"/>
  <c r="Q32" i="1"/>
  <c r="Q43" i="1" s="1"/>
  <c r="Q50" i="1" s="1"/>
  <c r="P32" i="1"/>
  <c r="P38" i="1" s="1"/>
  <c r="O32" i="1"/>
  <c r="O38" i="1" s="1"/>
  <c r="N32" i="1"/>
  <c r="N38" i="1" s="1"/>
  <c r="M32" i="1"/>
  <c r="M38" i="1" s="1"/>
  <c r="L32" i="1"/>
  <c r="L38" i="1" s="1"/>
  <c r="K32" i="1"/>
  <c r="K38" i="1" s="1"/>
  <c r="J32" i="1"/>
  <c r="J38" i="1" s="1"/>
  <c r="AE31" i="1"/>
  <c r="AD31" i="1"/>
  <c r="AC31" i="1"/>
  <c r="AB31" i="1"/>
  <c r="AA31" i="1"/>
  <c r="AA37" i="1" s="1"/>
  <c r="Z31" i="1"/>
  <c r="Z37" i="1" s="1"/>
  <c r="Y31" i="1"/>
  <c r="Y37" i="1" s="1"/>
  <c r="X31" i="1"/>
  <c r="X37" i="1" s="1"/>
  <c r="W31" i="1"/>
  <c r="W37" i="1" s="1"/>
  <c r="V31" i="1"/>
  <c r="V37" i="1" s="1"/>
  <c r="U31" i="1"/>
  <c r="U42" i="1" s="1"/>
  <c r="U45" i="1" s="1"/>
  <c r="U51" i="1" s="1"/>
  <c r="U58" i="1" s="1"/>
  <c r="T31" i="1"/>
  <c r="T42" i="1" s="1"/>
  <c r="T45" i="1" s="1"/>
  <c r="T51" i="1" s="1"/>
  <c r="T58" i="1" s="1"/>
  <c r="S31" i="1"/>
  <c r="S42" i="1" s="1"/>
  <c r="S45" i="1" s="1"/>
  <c r="S51" i="1" s="1"/>
  <c r="S58" i="1" s="1"/>
  <c r="R31" i="1"/>
  <c r="R37" i="1" s="1"/>
  <c r="Q31" i="1"/>
  <c r="Q37" i="1" s="1"/>
  <c r="P31" i="1"/>
  <c r="P37" i="1" s="1"/>
  <c r="O31" i="1"/>
  <c r="O37" i="1" s="1"/>
  <c r="N31" i="1"/>
  <c r="N37" i="1" s="1"/>
  <c r="M31" i="1"/>
  <c r="M37" i="1" s="1"/>
  <c r="L31" i="1"/>
  <c r="L37" i="1" s="1"/>
  <c r="K31" i="1"/>
  <c r="K37" i="1" s="1"/>
  <c r="J31" i="1"/>
  <c r="J37" i="1" s="1"/>
  <c r="AE30" i="1"/>
  <c r="AD30" i="1"/>
  <c r="AC30" i="1"/>
  <c r="AB30" i="1"/>
  <c r="AA30" i="1"/>
  <c r="AA41" i="1" s="1"/>
  <c r="Z30" i="1"/>
  <c r="Z41" i="1" s="1"/>
  <c r="Y30" i="1"/>
  <c r="Y41" i="1" s="1"/>
  <c r="X30" i="1"/>
  <c r="X41" i="1" s="1"/>
  <c r="W30" i="1"/>
  <c r="W41" i="1" s="1"/>
  <c r="V30" i="1"/>
  <c r="V41" i="1" s="1"/>
  <c r="U30" i="1"/>
  <c r="U41" i="1" s="1"/>
  <c r="T30" i="1"/>
  <c r="T41" i="1" s="1"/>
  <c r="S30" i="1"/>
  <c r="S41" i="1" s="1"/>
  <c r="R30" i="1"/>
  <c r="R41" i="1" s="1"/>
  <c r="Q30" i="1"/>
  <c r="Q41" i="1" s="1"/>
  <c r="P30" i="1"/>
  <c r="P41" i="1" s="1"/>
  <c r="O30" i="1"/>
  <c r="O41" i="1" s="1"/>
  <c r="N30" i="1"/>
  <c r="N41" i="1" s="1"/>
  <c r="M30" i="1"/>
  <c r="M41" i="1" s="1"/>
  <c r="L30" i="1"/>
  <c r="L41" i="1" s="1"/>
  <c r="K30" i="1"/>
  <c r="K41" i="1" s="1"/>
  <c r="J30" i="1"/>
  <c r="J41" i="1" s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E18" i="1"/>
  <c r="AD18" i="1"/>
  <c r="AC18" i="1"/>
  <c r="AB18" i="1"/>
  <c r="AA18" i="1"/>
  <c r="AA36" i="1" s="1"/>
  <c r="Z18" i="1"/>
  <c r="Z36" i="1" s="1"/>
  <c r="Y18" i="1"/>
  <c r="Y36" i="1" s="1"/>
  <c r="X18" i="1"/>
  <c r="X36" i="1" s="1"/>
  <c r="W18" i="1"/>
  <c r="W36" i="1" s="1"/>
  <c r="V18" i="1"/>
  <c r="V36" i="1" s="1"/>
  <c r="U18" i="1"/>
  <c r="U36" i="1" s="1"/>
  <c r="T18" i="1"/>
  <c r="T36" i="1" s="1"/>
  <c r="S18" i="1"/>
  <c r="S36" i="1" s="1"/>
  <c r="R18" i="1"/>
  <c r="R36" i="1" s="1"/>
  <c r="Q18" i="1"/>
  <c r="Q36" i="1" s="1"/>
  <c r="P18" i="1"/>
  <c r="P36" i="1" s="1"/>
  <c r="O18" i="1"/>
  <c r="O36" i="1" s="1"/>
  <c r="N18" i="1"/>
  <c r="N36" i="1" s="1"/>
  <c r="M18" i="1"/>
  <c r="M36" i="1" s="1"/>
  <c r="L18" i="1"/>
  <c r="L36" i="1" s="1"/>
  <c r="K18" i="1"/>
  <c r="K36" i="1" s="1"/>
  <c r="J18" i="1"/>
  <c r="J36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A12" i="1"/>
  <c r="AA39" i="1" s="1"/>
  <c r="Z12" i="1"/>
  <c r="Z39" i="1" s="1"/>
  <c r="Y12" i="1"/>
  <c r="Y39" i="1" s="1"/>
  <c r="X12" i="1"/>
  <c r="X39" i="1" s="1"/>
  <c r="W12" i="1"/>
  <c r="W39" i="1" s="1"/>
  <c r="V12" i="1"/>
  <c r="V39" i="1" s="1"/>
  <c r="U12" i="1"/>
  <c r="U39" i="1" s="1"/>
  <c r="T12" i="1"/>
  <c r="T39" i="1" s="1"/>
  <c r="S12" i="1"/>
  <c r="S39" i="1" s="1"/>
  <c r="R12" i="1"/>
  <c r="R39" i="1" s="1"/>
  <c r="Q12" i="1"/>
  <c r="Q39" i="1" s="1"/>
  <c r="P12" i="1"/>
  <c r="P39" i="1" s="1"/>
  <c r="O12" i="1"/>
  <c r="O39" i="1" s="1"/>
  <c r="N12" i="1"/>
  <c r="N39" i="1" s="1"/>
  <c r="M12" i="1"/>
  <c r="M39" i="1" s="1"/>
  <c r="L12" i="1"/>
  <c r="L39" i="1" s="1"/>
  <c r="K12" i="1"/>
  <c r="K39" i="1" s="1"/>
  <c r="J12" i="1"/>
  <c r="J39" i="1" s="1"/>
  <c r="AA11" i="1"/>
  <c r="AA55" i="1" s="1"/>
  <c r="AA62" i="1" s="1"/>
  <c r="Z11" i="1"/>
  <c r="Z55" i="1" s="1"/>
  <c r="Z62" i="1" s="1"/>
  <c r="Y11" i="1"/>
  <c r="Y55" i="1" s="1"/>
  <c r="Y62" i="1" s="1"/>
  <c r="X11" i="1"/>
  <c r="X55" i="1" s="1"/>
  <c r="X62" i="1" s="1"/>
  <c r="W11" i="1"/>
  <c r="W55" i="1" s="1"/>
  <c r="W62" i="1" s="1"/>
  <c r="V11" i="1"/>
  <c r="U11" i="1"/>
  <c r="U55" i="1" s="1"/>
  <c r="U62" i="1" s="1"/>
  <c r="T11" i="1"/>
  <c r="T55" i="1" s="1"/>
  <c r="T62" i="1" s="1"/>
  <c r="S11" i="1"/>
  <c r="S55" i="1" s="1"/>
  <c r="S62" i="1" s="1"/>
  <c r="R11" i="1"/>
  <c r="R55" i="1" s="1"/>
  <c r="R62" i="1" s="1"/>
  <c r="Q11" i="1"/>
  <c r="Q55" i="1" s="1"/>
  <c r="Q62" i="1" s="1"/>
  <c r="P11" i="1"/>
  <c r="P55" i="1" s="1"/>
  <c r="P62" i="1" s="1"/>
  <c r="O11" i="1"/>
  <c r="O55" i="1" s="1"/>
  <c r="O62" i="1" s="1"/>
  <c r="N11" i="1"/>
  <c r="N55" i="1" s="1"/>
  <c r="N62" i="1" s="1"/>
  <c r="M11" i="1"/>
  <c r="M55" i="1" s="1"/>
  <c r="M62" i="1" s="1"/>
  <c r="L11" i="1"/>
  <c r="L55" i="1" s="1"/>
  <c r="L62" i="1" s="1"/>
  <c r="K11" i="1"/>
  <c r="K55" i="1" s="1"/>
  <c r="K62" i="1" s="1"/>
  <c r="J11" i="1"/>
  <c r="J55" i="1" s="1"/>
  <c r="J62" i="1" s="1"/>
  <c r="V10" i="1"/>
  <c r="U10" i="1"/>
  <c r="O10" i="1"/>
  <c r="L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AA8" i="1"/>
  <c r="AA10" i="1" s="1"/>
  <c r="Z8" i="1"/>
  <c r="Z10" i="1" s="1"/>
  <c r="Y8" i="1"/>
  <c r="Y10" i="1" s="1"/>
  <c r="X8" i="1"/>
  <c r="X10" i="1" s="1"/>
  <c r="W8" i="1"/>
  <c r="W10" i="1" s="1"/>
  <c r="V8" i="1"/>
  <c r="U8" i="1"/>
  <c r="T8" i="1"/>
  <c r="T10" i="1" s="1"/>
  <c r="S8" i="1"/>
  <c r="S10" i="1" s="1"/>
  <c r="R8" i="1"/>
  <c r="R10" i="1" s="1"/>
  <c r="Q8" i="1"/>
  <c r="Q10" i="1" s="1"/>
  <c r="P8" i="1"/>
  <c r="P10" i="1" s="1"/>
  <c r="O8" i="1"/>
  <c r="N8" i="1"/>
  <c r="N10" i="1" s="1"/>
  <c r="M8" i="1"/>
  <c r="M10" i="1" s="1"/>
  <c r="L8" i="1"/>
  <c r="K8" i="1"/>
  <c r="K10" i="1" s="1"/>
  <c r="J8" i="1"/>
  <c r="J10" i="1" s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T56" i="1" l="1"/>
  <c r="O34" i="1"/>
  <c r="V42" i="1"/>
  <c r="V45" i="1" s="1"/>
  <c r="V51" i="1" s="1"/>
  <c r="V58" i="1" s="1"/>
  <c r="P34" i="1"/>
  <c r="T43" i="1"/>
  <c r="T50" i="1" s="1"/>
  <c r="U43" i="1"/>
  <c r="U50" i="1" s="1"/>
  <c r="S34" i="1"/>
  <c r="T37" i="1"/>
  <c r="U37" i="1"/>
  <c r="R38" i="1"/>
  <c r="S38" i="1"/>
  <c r="N34" i="1"/>
  <c r="S37" i="1"/>
  <c r="Q38" i="1"/>
  <c r="W42" i="1"/>
  <c r="W45" i="1" s="1"/>
  <c r="W51" i="1" s="1"/>
  <c r="W58" i="1" s="1"/>
  <c r="X42" i="1"/>
  <c r="X45" i="1" s="1"/>
  <c r="X51" i="1" s="1"/>
  <c r="X58" i="1" s="1"/>
  <c r="V43" i="1"/>
  <c r="V50" i="1" s="1"/>
  <c r="V56" i="1"/>
  <c r="Y42" i="1"/>
  <c r="Y45" i="1" s="1"/>
  <c r="Y51" i="1" s="1"/>
  <c r="Y58" i="1" s="1"/>
  <c r="W43" i="1"/>
  <c r="W50" i="1" s="1"/>
  <c r="J42" i="1"/>
  <c r="J45" i="1" s="1"/>
  <c r="J51" i="1" s="1"/>
  <c r="J58" i="1" s="1"/>
  <c r="Z42" i="1"/>
  <c r="Z45" i="1" s="1"/>
  <c r="Z51" i="1" s="1"/>
  <c r="Z58" i="1" s="1"/>
  <c r="X43" i="1"/>
  <c r="X50" i="1" s="1"/>
  <c r="K42" i="1"/>
  <c r="K45" i="1" s="1"/>
  <c r="K51" i="1" s="1"/>
  <c r="K58" i="1" s="1"/>
  <c r="AA42" i="1"/>
  <c r="AA45" i="1" s="1"/>
  <c r="AA51" i="1" s="1"/>
  <c r="AA58" i="1" s="1"/>
  <c r="Y43" i="1"/>
  <c r="Y50" i="1" s="1"/>
  <c r="L42" i="1"/>
  <c r="L45" i="1" s="1"/>
  <c r="L51" i="1" s="1"/>
  <c r="L58" i="1" s="1"/>
  <c r="J43" i="1"/>
  <c r="J50" i="1" s="1"/>
  <c r="Z43" i="1"/>
  <c r="Z50" i="1" s="1"/>
  <c r="M42" i="1"/>
  <c r="M45" i="1" s="1"/>
  <c r="M51" i="1" s="1"/>
  <c r="M58" i="1" s="1"/>
  <c r="K43" i="1"/>
  <c r="K50" i="1" s="1"/>
  <c r="AA43" i="1"/>
  <c r="AA50" i="1" s="1"/>
  <c r="N42" i="1"/>
  <c r="N45" i="1" s="1"/>
  <c r="N51" i="1" s="1"/>
  <c r="N58" i="1" s="1"/>
  <c r="L43" i="1"/>
  <c r="L50" i="1" s="1"/>
  <c r="O42" i="1"/>
  <c r="O45" i="1" s="1"/>
  <c r="O51" i="1" s="1"/>
  <c r="O58" i="1" s="1"/>
  <c r="M43" i="1"/>
  <c r="M50" i="1" s="1"/>
  <c r="M56" i="1"/>
  <c r="P42" i="1"/>
  <c r="P45" i="1" s="1"/>
  <c r="P51" i="1" s="1"/>
  <c r="P58" i="1" s="1"/>
  <c r="N43" i="1"/>
  <c r="N50" i="1" s="1"/>
  <c r="Q42" i="1"/>
  <c r="Q45" i="1" s="1"/>
  <c r="Q51" i="1" s="1"/>
  <c r="Q58" i="1" s="1"/>
  <c r="O43" i="1"/>
  <c r="O50" i="1" s="1"/>
  <c r="R42" i="1"/>
  <c r="R45" i="1" s="1"/>
  <c r="R51" i="1" s="1"/>
  <c r="R58" i="1" s="1"/>
  <c r="P43" i="1"/>
  <c r="P50" i="1" s="1"/>
</calcChain>
</file>

<file path=xl/sharedStrings.xml><?xml version="1.0" encoding="utf-8"?>
<sst xmlns="http://schemas.openxmlformats.org/spreadsheetml/2006/main" count="297" uniqueCount="245">
  <si>
    <t>Holder name</t>
  </si>
  <si>
    <t>Holder type</t>
  </si>
  <si>
    <t>Holder MN</t>
  </si>
  <si>
    <t>Holder PN</t>
  </si>
  <si>
    <t>Photon 25@07</t>
  </si>
  <si>
    <t>HK 光子25@07-光源支架1</t>
  </si>
  <si>
    <t>1.07.02509</t>
  </si>
  <si>
    <t>HK-GZ-24@04-0571-S</t>
  </si>
  <si>
    <t>HK 光子25@07-光源支架2</t>
  </si>
  <si>
    <t>1.07.12778</t>
  </si>
  <si>
    <t>HK-GZ-24@04-0669-S</t>
  </si>
  <si>
    <t>HK 光子25@07-光源支架3</t>
  </si>
  <si>
    <t>1.07.12779</t>
  </si>
  <si>
    <t>HK-GZ-24@04-0670-S</t>
  </si>
  <si>
    <t>HK 光子25@07-光源支架4</t>
  </si>
  <si>
    <t>1.07.12780</t>
  </si>
  <si>
    <t>HK-GZ-24@04-0671-S</t>
  </si>
  <si>
    <t>Photon 30@08
Photon 35@10</t>
  </si>
  <si>
    <t>HK 35@10-D6透镜支架</t>
  </si>
  <si>
    <t>Holder A</t>
  </si>
  <si>
    <t>1.07.6836</t>
  </si>
  <si>
    <t>HK-30@04-0101-S</t>
  </si>
  <si>
    <t>12.7x12.7x9</t>
  </si>
  <si>
    <t>12.2x13.2x9</t>
  </si>
  <si>
    <t>13.55x13.55x9</t>
  </si>
  <si>
    <t>13.7x13.7x9</t>
  </si>
  <si>
    <t>HK 35@10透镜支架2</t>
  </si>
  <si>
    <t>Holder B</t>
  </si>
  <si>
    <t>1.07.7987</t>
  </si>
  <si>
    <t>HK-30@04-0147-S</t>
  </si>
  <si>
    <t>11.7x11.7x9</t>
  </si>
  <si>
    <t>SX 35@10透镜支架</t>
  </si>
  <si>
    <t>Holder C</t>
  </si>
  <si>
    <t>1.07.6786</t>
  </si>
  <si>
    <t>HK-34@04-0082-S</t>
  </si>
  <si>
    <t>12.1x15.1</t>
  </si>
  <si>
    <t>HK 35@10透镜支架3</t>
  </si>
  <si>
    <t>Holder E</t>
  </si>
  <si>
    <t>1.07.91809</t>
  </si>
  <si>
    <t>HK-30@04-0320-S</t>
  </si>
  <si>
    <t>13.55x13.55x12</t>
  </si>
  <si>
    <t>HK 35@10透镜支架4</t>
  </si>
  <si>
    <t>1.07.92059</t>
  </si>
  <si>
    <t>HK-30@04-0397-S</t>
  </si>
  <si>
    <t>12.2x15.2x11</t>
  </si>
  <si>
    <t>HK 35@10透镜支架5</t>
  </si>
  <si>
    <t>1.07.92121`</t>
  </si>
  <si>
    <t>HK-30@04-0417-S</t>
  </si>
  <si>
    <t>16.05x16.05x11x0.8</t>
  </si>
  <si>
    <t>HK 35@10透镜支架6</t>
  </si>
  <si>
    <t>1.07.92122</t>
  </si>
  <si>
    <t>HK-30@04-0418-S</t>
  </si>
  <si>
    <t>15.2x15.2x12.2</t>
  </si>
  <si>
    <t>Photon 44@11
Photon 50@14</t>
  </si>
  <si>
    <t>50@14透镜支架</t>
  </si>
  <si>
    <t>1.07.6708</t>
  </si>
  <si>
    <t>HK-34@04-0071-S</t>
  </si>
  <si>
    <t>12.2x13.2x11.6x0.8</t>
  </si>
  <si>
    <t>13.7x13.7x11.6x0.8</t>
  </si>
  <si>
    <t>50@14透镜支架2</t>
  </si>
  <si>
    <t>1.07.6828</t>
  </si>
  <si>
    <t>HK-34@04-0087-S</t>
  </si>
  <si>
    <t>12.2x8.2x10x0.8</t>
  </si>
  <si>
    <t>12.7x12.7x10x0.8</t>
  </si>
  <si>
    <t>HK 50@14透镜支架3</t>
  </si>
  <si>
    <t>1.07.6888</t>
  </si>
  <si>
    <t>HK-34@04-0121-S</t>
  </si>
  <si>
    <t>12.2x15.2x12x0.8</t>
  </si>
  <si>
    <t>16.2x19.2x12x0.8</t>
  </si>
  <si>
    <t>HK 50@14透镜支架4</t>
  </si>
  <si>
    <t>Holder D</t>
  </si>
  <si>
    <t>1.07.71092</t>
  </si>
  <si>
    <t>HK-34@04-OBO-0166-S</t>
  </si>
  <si>
    <t>11.7x11.7x9x0.8</t>
  </si>
  <si>
    <t>HK 50@14透镜支架5</t>
  </si>
  <si>
    <t>1.07.91773</t>
  </si>
  <si>
    <t>HK-34@04-0305-S</t>
  </si>
  <si>
    <t>12.2x15.2x11.3x0.9</t>
  </si>
  <si>
    <t>HK 44@11支架</t>
  </si>
  <si>
    <t>1.07.6755</t>
  </si>
  <si>
    <t>HK-34@04-0078-S</t>
  </si>
  <si>
    <t>15.2x15.2x12.2x0.7</t>
  </si>
  <si>
    <t>16.05x16.05x12.2x0.7</t>
  </si>
  <si>
    <t>44@11支架5</t>
  </si>
  <si>
    <t>1.07.91670</t>
  </si>
  <si>
    <t>HK-34@04-0262-S</t>
  </si>
  <si>
    <r>
      <t>1</t>
    </r>
    <r>
      <rPr>
        <sz val="11"/>
        <rFont val="宋体"/>
        <family val="3"/>
        <charset val="134"/>
      </rPr>
      <t>5.2x15.2</t>
    </r>
  </si>
  <si>
    <r>
      <t>1</t>
    </r>
    <r>
      <rPr>
        <sz val="11"/>
        <rFont val="宋体"/>
        <family val="3"/>
        <charset val="134"/>
      </rPr>
      <t>6.05x16.05</t>
    </r>
  </si>
  <si>
    <t>HK 50@14光源支架1A</t>
  </si>
  <si>
    <r>
      <t>1.07.</t>
    </r>
    <r>
      <rPr>
        <sz val="12"/>
        <rFont val="宋体"/>
        <family val="3"/>
        <charset val="134"/>
      </rPr>
      <t>12819</t>
    </r>
  </si>
  <si>
    <t>HK-34@04-0683-S</t>
  </si>
  <si>
    <t>12.2x13.2</t>
  </si>
  <si>
    <t>Photon 55@15</t>
  </si>
  <si>
    <t>HK 55@15透镜支架1</t>
  </si>
  <si>
    <t>1.07.02364</t>
  </si>
  <si>
    <t>HK-39@04-0516-S</t>
  </si>
  <si>
    <t>11.7X11.7X9</t>
  </si>
  <si>
    <t>HK 55@15透镜支架2</t>
  </si>
  <si>
    <t>1.07.02365</t>
  </si>
  <si>
    <t>HK-39@04-0517-S</t>
  </si>
  <si>
    <t>HK 55@15透镜支架3</t>
  </si>
  <si>
    <t>1.07.02366</t>
  </si>
  <si>
    <t>HK-39@04-0518-S</t>
  </si>
  <si>
    <t>12.7X12.7X10</t>
  </si>
  <si>
    <t>HK 55@15透镜支架4</t>
  </si>
  <si>
    <t>1.07.02367</t>
  </si>
  <si>
    <t>HK-39@04-0519-S</t>
  </si>
  <si>
    <t>12.2X15.2X11</t>
  </si>
  <si>
    <t>HK 55@15透镜支架5</t>
  </si>
  <si>
    <t>1.07.02368</t>
  </si>
  <si>
    <t>HK-39@04-0520-S</t>
  </si>
  <si>
    <t>13.65X13.65X12</t>
  </si>
  <si>
    <t>HK 55@15透镜支架6</t>
  </si>
  <si>
    <t>Holder F</t>
  </si>
  <si>
    <t>1.07.02369</t>
  </si>
  <si>
    <t>HK-39@04-0521-S</t>
  </si>
  <si>
    <t>15.2X15.2X12</t>
  </si>
  <si>
    <t>HK 55@15透镜支架7</t>
  </si>
  <si>
    <t>Holder G</t>
  </si>
  <si>
    <t>1.07.02370</t>
  </si>
  <si>
    <t>HK-39@04-0522-S</t>
  </si>
  <si>
    <t>16.05X16.05X12</t>
  </si>
  <si>
    <t>HK 55@15透镜支架8</t>
  </si>
  <si>
    <t>Holder H</t>
  </si>
  <si>
    <t>1.07.02371</t>
  </si>
  <si>
    <t>HK-39@04-0523-S</t>
  </si>
  <si>
    <t>16.2X19.2X14</t>
  </si>
  <si>
    <t>HK 55@15透镜支架9</t>
  </si>
  <si>
    <t>Holder I</t>
  </si>
  <si>
    <t>1.07.02372</t>
  </si>
  <si>
    <t>HK-39@04-0524-S</t>
  </si>
  <si>
    <t>19.3X19.3X14</t>
  </si>
  <si>
    <t>Photon 62@18</t>
  </si>
  <si>
    <t>62@18透镜支架1</t>
  </si>
  <si>
    <t>1.07.6901</t>
  </si>
  <si>
    <t>HK-45@05-0128-S</t>
  </si>
  <si>
    <t>15.2x15.2x12.2x0.8</t>
  </si>
  <si>
    <t>16.1X16.1X12.2X0.8</t>
  </si>
  <si>
    <t>62@18透镜支架2</t>
  </si>
  <si>
    <t>1.07.6902</t>
  </si>
  <si>
    <t>HK-45@05-0129-S</t>
  </si>
  <si>
    <t>18.1x18.1x18x0.8</t>
  </si>
  <si>
    <t>19.2x19.2x18x0.8</t>
  </si>
  <si>
    <t>62@18透镜支架3</t>
  </si>
  <si>
    <t>1.07.6903</t>
  </si>
  <si>
    <t>HK-45@05-0130-S</t>
  </si>
  <si>
    <t>20.2x24.2x18x0.8</t>
  </si>
  <si>
    <t>62@18透镜支架4</t>
  </si>
  <si>
    <t>1.07.71240</t>
  </si>
  <si>
    <t>HK-45@05-1203-0200-S</t>
  </si>
  <si>
    <t>16.2x19.2x18x0.8</t>
  </si>
  <si>
    <t>62@18透镜支架5</t>
  </si>
  <si>
    <t>1.07.02474</t>
  </si>
  <si>
    <t>HK-45@05-CLU028-0558-S</t>
  </si>
  <si>
    <t>13.7x13.7x12.1x0.8</t>
  </si>
  <si>
    <t>Photon 70@19</t>
  </si>
  <si>
    <t>SX 70@19透镜支架</t>
  </si>
  <si>
    <t>1.07.6737</t>
  </si>
  <si>
    <t>HK-44@02-0075-S</t>
  </si>
  <si>
    <t>19.2x19.2x13x0.8</t>
  </si>
  <si>
    <t>HK 70@19透镜支架2</t>
  </si>
  <si>
    <t>1.07.6838</t>
  </si>
  <si>
    <t>HK-44@05-0102-S</t>
  </si>
  <si>
    <t>15.2x15.2x12.1x0.8</t>
  </si>
  <si>
    <t>16.05x16.05x12.1x0.8</t>
  </si>
  <si>
    <t>HK 70@19透镜支架3</t>
  </si>
  <si>
    <t>1.07.6839</t>
  </si>
  <si>
    <t>HK-44@05-0103-S</t>
  </si>
  <si>
    <t>18.05x18.05x17.6x0.8</t>
  </si>
  <si>
    <t>19.2x19.2x17.6x0.8</t>
  </si>
  <si>
    <t>HK 70@19透镜支架4</t>
  </si>
  <si>
    <t>1.07.6842</t>
  </si>
  <si>
    <t>HK-44@05-0105-S</t>
  </si>
  <si>
    <t>20.2x24.2x17.6x0.8</t>
  </si>
  <si>
    <t>HK 70@19透镜支架5</t>
  </si>
  <si>
    <t>1.07.81463</t>
  </si>
  <si>
    <t>HK-44@05-CHM9_XD20-0237-S</t>
  </si>
  <si>
    <t>15.2X15.2X12x0.8</t>
  </si>
  <si>
    <t>HK 70@19透镜支架6</t>
  </si>
  <si>
    <t>1.07.91858</t>
  </si>
  <si>
    <t>HK-44@05-CLU028-0328-S</t>
  </si>
  <si>
    <t>Photon 75@21</t>
  </si>
  <si>
    <t>75@21透镜支架</t>
  </si>
  <si>
    <t>1.07.6709</t>
  </si>
  <si>
    <t>HK-48@04-0072-S</t>
  </si>
  <si>
    <t>75@21-D12支架</t>
  </si>
  <si>
    <t>1.01.6805</t>
  </si>
  <si>
    <t>HK-50@05-0086-S</t>
  </si>
  <si>
    <t>75@21透镜支架3</t>
  </si>
  <si>
    <t>1.07.6829</t>
  </si>
  <si>
    <t>HK-48@04-0088-S</t>
  </si>
  <si>
    <t>75@21透镜支架4</t>
  </si>
  <si>
    <t>1.07.12896</t>
  </si>
  <si>
    <t>HK-48@04-0711-S</t>
  </si>
  <si>
    <t>Photon 83@22</t>
  </si>
  <si>
    <t>HK 83@22透镜支架1</t>
  </si>
  <si>
    <t>1.07.6881</t>
  </si>
  <si>
    <t>HK-61@05-0117-S</t>
  </si>
  <si>
    <t>HK 83@22透镜支架2</t>
  </si>
  <si>
    <t>1.07.6882</t>
  </si>
  <si>
    <t>HK-61@05-0118-S</t>
  </si>
  <si>
    <t>20.2x24.2x22x0.9</t>
  </si>
  <si>
    <t>24.05x24.05x22x0.9</t>
  </si>
  <si>
    <t>HK 83@22透镜支架3</t>
  </si>
  <si>
    <t>1.07.6883</t>
  </si>
  <si>
    <t>HK-61@05-0119-S</t>
  </si>
  <si>
    <t>21.2x21.2x21.4x0.77</t>
  </si>
  <si>
    <t>21.7x21.7x21.4x0.77</t>
  </si>
  <si>
    <t>HK 83@22透镜支架4</t>
  </si>
  <si>
    <t>1.07.6884</t>
  </si>
  <si>
    <t>HK-61@05-0120-S</t>
  </si>
  <si>
    <t>28.2x28.2x26.5x0.8</t>
  </si>
  <si>
    <t>83@22透镜支架5</t>
  </si>
  <si>
    <t>1.07.71070</t>
  </si>
  <si>
    <t>HK-58@06-CLU038-0164-S</t>
  </si>
  <si>
    <t>19.2x19.2x17.6x0.9</t>
  </si>
  <si>
    <t>83@22透镜支架6</t>
  </si>
  <si>
    <t>1.07.71071</t>
  </si>
  <si>
    <t>HK-58@06-1205-0165-S</t>
  </si>
  <si>
    <t>20.2x24.2x18.4x0.9</t>
  </si>
  <si>
    <t>Photon 90@22</t>
  </si>
  <si>
    <t>90@22透镜支架</t>
  </si>
  <si>
    <t>1.07.6710</t>
  </si>
  <si>
    <t>HK-55@05-0073-S</t>
  </si>
  <si>
    <t>90@22透镜支架2</t>
  </si>
  <si>
    <t>1.07.6830</t>
  </si>
  <si>
    <t>HK-55@05-0098-S</t>
  </si>
  <si>
    <t>90@22透镜支架3</t>
  </si>
  <si>
    <t>1.07.6831</t>
  </si>
  <si>
    <t>HK-55@05-0099-S</t>
  </si>
  <si>
    <t>90@22透镜支架4</t>
  </si>
  <si>
    <t>1.07.6832</t>
  </si>
  <si>
    <t>HK-55@05-0100-S</t>
  </si>
  <si>
    <t>20.2x24.2x22x0.8</t>
  </si>
  <si>
    <t>24.2x24.2x22x0.8</t>
  </si>
  <si>
    <t>90@22透镜支架5</t>
  </si>
  <si>
    <t>1.07.81478</t>
  </si>
  <si>
    <t>HK-55@05-15XX-0240-S</t>
  </si>
  <si>
    <t>90@22透镜支架6</t>
  </si>
  <si>
    <t>1.07.12638</t>
  </si>
  <si>
    <t>HK-55@05-0628-S</t>
  </si>
  <si>
    <t>Photon 110@32</t>
  </si>
  <si>
    <t>HK 光子110@32透镜支架</t>
  </si>
  <si>
    <t>1.07.02272</t>
  </si>
  <si>
    <t>HK-110@42-0482-S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</si>
</sst>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4"/>
      <name val="宋体"/>
      <family val="3"/>
      <charset val="134"/>
    </font>
    <font>
      <sz val="14"/>
      <name val="Calibri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Calibri"/>
      <family val="2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7" fillId="3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  <row r="3">
          <cell r="C3" t="str">
            <v>CLU0A0/CLU0B0</v>
          </cell>
        </row>
        <row r="4">
          <cell r="B4" t="str">
            <v>V6 GEN6/V8 GEN6/V8 GEN7/HD4/E6/E8</v>
          </cell>
        </row>
        <row r="5">
          <cell r="J5" t="str">
            <v>CLM-6/CXM-6(GEN3)/CHM-6</v>
          </cell>
        </row>
        <row r="6">
          <cell r="F6" t="str">
            <v>JU1215</v>
          </cell>
          <cell r="I6" t="str">
            <v>LUXEON COB 1202S/1202HD</v>
          </cell>
          <cell r="K6" t="str">
            <v>NTCWS024B/NTCWT012B</v>
          </cell>
          <cell r="M6" t="str">
            <v>Fortimo 1202</v>
          </cell>
        </row>
        <row r="7">
          <cell r="J7" t="str">
            <v>CXM-7</v>
          </cell>
        </row>
        <row r="8">
          <cell r="B8" t="str">
            <v>H6</v>
          </cell>
          <cell r="D8" t="str">
            <v>CMA13XX/CXB13XX/CMT14XX</v>
          </cell>
          <cell r="G8" t="str">
            <v>HRB04XX/HRB06XX</v>
          </cell>
          <cell r="I8" t="str">
            <v>LUXEON CX PLUS CoB HD S01H4/S01H6/S02H6/S04H9/S01F06</v>
          </cell>
          <cell r="M8" t="str">
            <v>CertaFlux 1201</v>
          </cell>
          <cell r="S8" t="str">
            <v>CR1307</v>
          </cell>
        </row>
        <row r="9">
          <cell r="H9" t="str">
            <v>1304 HO</v>
          </cell>
        </row>
        <row r="10">
          <cell r="B10" t="str">
            <v>V10 GEN7/HD6/E-7W/E-13W/E-18W</v>
          </cell>
          <cell r="C10" t="str">
            <v>CLU701/CLU702/CLU7B2/CLU7A2/CLU028/CLU02J</v>
          </cell>
          <cell r="E10" t="str">
            <v>HM10/HD10/HD13/HD24/HE03/HM03/HE06/HM06/HE09/HM09/HE13/HM13</v>
          </cell>
          <cell r="F10" t="str">
            <v>XUAN1313</v>
          </cell>
          <cell r="H10" t="str">
            <v>1309 H1/1312 H1</v>
          </cell>
          <cell r="J10" t="str">
            <v>CXM-3/CXM-4/CXM-6(GEN4)/CHM-9(AC)/CLM-9/CXM-9(AC)</v>
          </cell>
          <cell r="L10" t="str">
            <v>S9</v>
          </cell>
          <cell r="N10" t="str">
            <v>LC010C/LC00XD/LC013D</v>
          </cell>
          <cell r="O10" t="str">
            <v>MJT 6W/9W12W</v>
          </cell>
          <cell r="P10" t="str">
            <v>HR Y3XX/TS Y3XX/MD M02/M04/M05/M10</v>
          </cell>
          <cell r="Q10" t="str">
            <v>SLE G6 LES 10/SLE G7 LES 09</v>
          </cell>
          <cell r="R10" t="str">
            <v>XOB06/XOB09</v>
          </cell>
          <cell r="S10" t="str">
            <v>CL1311</v>
          </cell>
        </row>
        <row r="11">
          <cell r="B11" t="str">
            <v>HD6</v>
          </cell>
          <cell r="C11" t="str">
            <v>CLU701/CLU702/CLU7B2/CLU7A2</v>
          </cell>
          <cell r="E11" t="str">
            <v xml:space="preserve">HM10/HD10/HD13/HD24
</v>
          </cell>
          <cell r="J11" t="str">
            <v xml:space="preserve">CXM-3/CXM-4
</v>
          </cell>
          <cell r="O11" t="str">
            <v>MJT 6W</v>
          </cell>
          <cell r="P11" t="str">
            <v>HR Y3XX/TS Y3XX/MD M02/M04/M05/M10</v>
          </cell>
          <cell r="R11" t="str">
            <v>XOB06</v>
          </cell>
        </row>
        <row r="12">
          <cell r="C12" t="str">
            <v>CLC020</v>
          </cell>
        </row>
        <row r="13">
          <cell r="J13" t="str">
            <v>CHM-9(AA)/CXM-9(AA)</v>
          </cell>
        </row>
        <row r="14">
          <cell r="B14" t="str">
            <v>V10 GEN6/V13 GEN6</v>
          </cell>
          <cell r="P14" t="str">
            <v>HR Y5XX/FC F10/TS Y5XX/MD M20</v>
          </cell>
          <cell r="S14" t="str">
            <v>CR1511</v>
          </cell>
        </row>
        <row r="15">
          <cell r="B15" t="str">
            <v>H9</v>
          </cell>
          <cell r="D15" t="str">
            <v>CXA15XX/CXB15XX/CMA15XX</v>
          </cell>
          <cell r="G15" t="str">
            <v>HRB09XX</v>
          </cell>
          <cell r="H15" t="str">
            <v>1507 HO/1512 HO/1507 HE/1512 HE</v>
          </cell>
          <cell r="I15" t="str">
            <v>LUXEON CX PLUS CoB M02F09/M03F09</v>
          </cell>
          <cell r="M15" t="str">
            <v>CertaFlux 1202/1203</v>
          </cell>
        </row>
        <row r="17">
          <cell r="I17" t="str">
            <v>LUXEON COB 1202/1203/1204HD/1205HD</v>
          </cell>
          <cell r="K17" t="str">
            <v>NFCWL036B/048B/060B/072B</v>
          </cell>
          <cell r="M17" t="str">
            <v>Fortimo 1203/1204</v>
          </cell>
        </row>
        <row r="19">
          <cell r="B19" t="str">
            <v>H12</v>
          </cell>
          <cell r="D19" t="str">
            <v>CXA18XX/CXB18XX/CMA18XX</v>
          </cell>
          <cell r="G19" t="str">
            <v>HRB12XX</v>
          </cell>
          <cell r="H19" t="str">
            <v>1820 HO/1820 HE</v>
          </cell>
          <cell r="I19" t="str">
            <v>LUXEON CX PLUS CoB L04F12/L05F12/L08F14</v>
          </cell>
          <cell r="M19" t="str">
            <v>CertaFlux 1204/1205/1208</v>
          </cell>
          <cell r="S19" t="str">
            <v>CR1814</v>
          </cell>
        </row>
        <row r="22">
          <cell r="B22" t="str">
            <v>V13 GEN7/HD9/H15/E-27W/E-35W/E-42W</v>
          </cell>
          <cell r="C22" t="str">
            <v>CLU711/CLU712//CLU721/CLU038/CLU03J</v>
          </cell>
          <cell r="E22" t="str">
            <v>HD40/HE15/HE18/HE24/HE30/HM15/HM18/HM24/HM30</v>
          </cell>
          <cell r="F22" t="str">
            <v>XUAN1919</v>
          </cell>
          <cell r="H22" t="str">
            <v>2015 H1/2025 H1</v>
          </cell>
          <cell r="J22" t="str">
            <v>CHM-9(XH)CXM-11/CHM-14(AC)/CXM-14(AC)</v>
          </cell>
          <cell r="L22" t="str">
            <v>S13/S15</v>
          </cell>
          <cell r="N22" t="str">
            <v>LC0X0C/LC0XXD</v>
          </cell>
          <cell r="O22" t="str">
            <v>MJT 18W/24W/30W</v>
          </cell>
          <cell r="P22" t="str">
            <v>FC F30/F40/MD M50</v>
          </cell>
          <cell r="Q22" t="str">
            <v>SLE G6 LES 15/LES 17/SLE G7 LES 13/LES 15</v>
          </cell>
          <cell r="R22" t="str">
            <v>XOB14</v>
          </cell>
          <cell r="S22" t="str">
            <v>CL2517</v>
          </cell>
        </row>
        <row r="24">
          <cell r="F24" t="str">
            <v>JU2024</v>
          </cell>
          <cell r="I24" t="str">
            <v>LUXEON COB 1204/1205/1208</v>
          </cell>
          <cell r="M24" t="str">
            <v>Fortimo 1205/Fortimo 1208</v>
          </cell>
        </row>
        <row r="25">
          <cell r="B25" t="str">
            <v>V15 GEN6/V18 GEN6</v>
          </cell>
        </row>
        <row r="26">
          <cell r="J26" t="str">
            <v>CHM-14(XH)/CXM-18</v>
          </cell>
        </row>
        <row r="27">
          <cell r="D27" t="str">
            <v>CXA25XX/CXB25XX/CMA25XX</v>
          </cell>
          <cell r="G27" t="str">
            <v>HRB1940</v>
          </cell>
          <cell r="H27" t="str">
            <v>2530/HO/2540/HO/2530/HE/2540 HE</v>
          </cell>
          <cell r="S27" t="str">
            <v>CR2421</v>
          </cell>
        </row>
        <row r="28">
          <cell r="B28" t="str">
            <v>V18 GEN7</v>
          </cell>
          <cell r="L28" t="str">
            <v>S19</v>
          </cell>
        </row>
        <row r="31">
          <cell r="B31" t="str">
            <v>V22 GEN6/V22 GEN7/E-53W</v>
          </cell>
          <cell r="C31" t="str">
            <v>CLU731/CLU048/CLU04J</v>
          </cell>
          <cell r="E31" t="str">
            <v>HE33/HE36/HE55/HE60/HE83/HM33/HM36/HM55/HM60/HM83</v>
          </cell>
          <cell r="F31" t="str">
            <v>XUAN2828</v>
          </cell>
          <cell r="H31" t="str">
            <v>3035 H1/3055 H1/3085 H1/40115 H1</v>
          </cell>
          <cell r="I31" t="str">
            <v>LUXEON COB 1211/1216</v>
          </cell>
          <cell r="J31" t="str">
            <v>CXM-22</v>
          </cell>
          <cell r="M31" t="str">
            <v>Fortimo 1211/1216</v>
          </cell>
          <cell r="N31" t="str">
            <v>LC040D/LC060D/LC080D</v>
          </cell>
          <cell r="O31" t="str">
            <v>MJT 40W/60W/80W</v>
          </cell>
          <cell r="P31" t="str">
            <v>MD M70/MD M100</v>
          </cell>
          <cell r="S31" t="str">
            <v>CL3623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0"/>
  <sheetViews>
    <sheetView tabSelected="1" zoomScale="70" workbookViewId="0">
      <pane xSplit="9" ySplit="1" topLeftCell="J2" activePane="bottomRight" state="frozen"/>
      <selection pane="topRight"/>
      <selection pane="bottomLeft"/>
      <selection pane="bottomRight" sqref="A1:IV1"/>
    </sheetView>
  </sheetViews>
  <sheetFormatPr defaultColWidth="11" defaultRowHeight="15.75" x14ac:dyDescent="0.15"/>
  <cols>
    <col min="1" max="1" width="17" style="37" customWidth="1"/>
    <col min="2" max="2" width="24.25" style="38" customWidth="1"/>
    <col min="3" max="3" width="17.75" style="38" hidden="1" customWidth="1"/>
    <col min="4" max="4" width="15.75" style="38" customWidth="1"/>
    <col min="5" max="5" width="21.75" style="38" customWidth="1"/>
    <col min="6" max="6" width="12.375" style="15" hidden="1" customWidth="1"/>
    <col min="7" max="7" width="11.125" style="15" hidden="1" customWidth="1"/>
    <col min="8" max="8" width="9.125" style="15" hidden="1" customWidth="1"/>
    <col min="9" max="9" width="6" style="15" hidden="1" customWidth="1"/>
    <col min="10" max="10" width="42.125" style="15" bestFit="1" customWidth="1"/>
    <col min="11" max="11" width="35.75" style="15" bestFit="1" customWidth="1"/>
    <col min="12" max="12" width="30.75" style="15" bestFit="1" customWidth="1"/>
    <col min="13" max="13" width="33.625" style="15" bestFit="1" customWidth="1"/>
    <col min="14" max="14" width="12" style="15" bestFit="1" customWidth="1"/>
    <col min="15" max="15" width="21.75" style="15" bestFit="1" customWidth="1"/>
    <col min="16" max="16" width="20.625" style="15" bestFit="1" customWidth="1"/>
    <col min="17" max="17" width="67.125" style="15" bestFit="1" customWidth="1"/>
    <col min="18" max="18" width="39.125" style="15" bestFit="1" customWidth="1"/>
    <col min="19" max="19" width="23.875" style="15" bestFit="1" customWidth="1"/>
    <col min="20" max="20" width="9.125" style="15" bestFit="1" customWidth="1"/>
    <col min="21" max="21" width="21.75" style="15" customWidth="1"/>
    <col min="22" max="22" width="19.375" style="15" bestFit="1" customWidth="1"/>
    <col min="23" max="23" width="17.625" style="15" bestFit="1" customWidth="1"/>
    <col min="24" max="24" width="44.625" style="15" bestFit="1" customWidth="1"/>
    <col min="25" max="25" width="25" style="15" bestFit="1" customWidth="1"/>
    <col min="26" max="26" width="10.625" style="15" bestFit="1" customWidth="1"/>
    <col min="27" max="27" width="10.375" style="15" bestFit="1" customWidth="1"/>
    <col min="28" max="28" width="9.5" style="15" bestFit="1" customWidth="1"/>
    <col min="29" max="16384" width="11" style="15"/>
  </cols>
  <sheetData>
    <row r="1" spans="1:32" s="4" customFormat="1" ht="34.5" customHeight="1" x14ac:dyDescent="0.15">
      <c r="A1" s="1"/>
      <c r="B1" s="2" t="s">
        <v>0</v>
      </c>
      <c r="C1" s="2" t="s">
        <v>1</v>
      </c>
      <c r="D1" s="2" t="s">
        <v>2</v>
      </c>
      <c r="E1" s="2" t="s">
        <v>3</v>
      </c>
      <c r="F1" s="2"/>
      <c r="G1" s="2"/>
      <c r="H1" s="2"/>
      <c r="I1" s="2"/>
      <c r="J1" s="2" t="str">
        <f>CONCATENATE([1]光源开孔!B1)</f>
        <v>BRIDGELUX</v>
      </c>
      <c r="K1" s="2" t="str">
        <f>CONCATENATE([1]光源开孔!C1)</f>
        <v>CITIZEN</v>
      </c>
      <c r="L1" s="2" t="str">
        <f>CONCATENATE([1]光源开孔!D1)</f>
        <v>CREE</v>
      </c>
      <c r="M1" s="2" t="str">
        <f>CONCATENATE([1]光源开孔!E1)</f>
        <v>EDISON</v>
      </c>
      <c r="N1" s="2" t="str">
        <f>CONCATENATE([1]光源开孔!F1)</f>
        <v>EVERLIGHT</v>
      </c>
      <c r="O1" s="2" t="str">
        <f>CONCATENATE([1]光源开孔!G1)</f>
        <v>HONOURTEK</v>
      </c>
      <c r="P1" s="2" t="str">
        <f>CONCATENATE([1]光源开孔!H1)</f>
        <v>LUMENS</v>
      </c>
      <c r="Q1" s="2" t="str">
        <f>CONCATENATE([1]光源开孔!I1)</f>
        <v>LUMILEDS</v>
      </c>
      <c r="R1" s="2" t="str">
        <f>CONCATENATE([1]光源开孔!J1)</f>
        <v>LUMINUS</v>
      </c>
      <c r="S1" s="2" t="str">
        <f>CONCATENATE([1]光源开孔!K1)</f>
        <v>NICHIA</v>
      </c>
      <c r="T1" s="2" t="str">
        <f>CONCATENATE([1]光源开孔!L1)</f>
        <v>OSRAM</v>
      </c>
      <c r="U1" s="2" t="str">
        <f>CONCATENATE([1]光源开孔!M1)</f>
        <v>PHILIPS</v>
      </c>
      <c r="V1" s="2" t="str">
        <f>CONCATENATE([1]光源开孔!N1)</f>
        <v>SAMSUNG</v>
      </c>
      <c r="W1" s="2" t="str">
        <f>CONCATENATE([1]光源开孔!O1)</f>
        <v>SSC</v>
      </c>
      <c r="X1" s="2" t="str">
        <f>CONCATENATE([1]光源开孔!P1)</f>
        <v>TOYONIA</v>
      </c>
      <c r="Y1" s="2" t="str">
        <f>CONCATENATE([1]光源开孔!Q1)</f>
        <v>TRIDONIC</v>
      </c>
      <c r="Z1" s="2" t="str">
        <f>CONCATENATE([1]光源开孔!R1)</f>
        <v>XICATO</v>
      </c>
      <c r="AA1" s="2" t="str">
        <f>CONCATENATE([1]光源开孔!S1)</f>
        <v>TYF</v>
      </c>
      <c r="AB1" s="2" t="str">
        <f>CONCATENATE([1]光源开孔!T1)</f>
        <v>LEDTEEN</v>
      </c>
      <c r="AC1" s="2" t="str">
        <f>CONCATENATE([1]光源开孔!U1)</f>
        <v/>
      </c>
      <c r="AD1" s="2" t="str">
        <f>CONCATENATE([1]光源开孔!V1)</f>
        <v/>
      </c>
      <c r="AE1" s="3"/>
      <c r="AF1" s="3"/>
    </row>
    <row r="2" spans="1:32" s="9" customFormat="1" ht="30" customHeight="1" x14ac:dyDescent="0.15">
      <c r="A2" s="5" t="s">
        <v>4</v>
      </c>
      <c r="B2" s="6" t="s">
        <v>5</v>
      </c>
      <c r="C2" s="6"/>
      <c r="D2" s="6" t="s">
        <v>6</v>
      </c>
      <c r="E2" s="6" t="s">
        <v>7</v>
      </c>
      <c r="F2" s="7"/>
      <c r="G2" s="7"/>
      <c r="H2" s="7"/>
      <c r="I2" s="7"/>
      <c r="J2" s="7" t="str">
        <f>CONCATENATE([1]光源开孔!B8,"/",[1]光源开孔!B11)</f>
        <v>H6/HD6</v>
      </c>
      <c r="K2" s="7" t="str">
        <f>CONCATENATE([1]光源开孔!C8,"/",[1]光源开孔!C11)</f>
        <v>/CLU701/CLU702/CLU7B2/CLU7A2</v>
      </c>
      <c r="L2" s="7" t="str">
        <f>CONCATENATE([1]光源开孔!D8,"/",[1]光源开孔!D11)</f>
        <v>CMA13XX/CXB13XX/CMT14XX/</v>
      </c>
      <c r="M2" s="7" t="str">
        <f>CONCATENATE([1]光源开孔!E8,"/",[1]光源开孔!E11)</f>
        <v xml:space="preserve">/HM10/HD10/HD13/HD24
</v>
      </c>
      <c r="N2" s="7" t="str">
        <f>CONCATENATE([1]光源开孔!F8,"/",[1]光源开孔!F11)</f>
        <v>/</v>
      </c>
      <c r="O2" s="7" t="str">
        <f>CONCATENATE([1]光源开孔!G8,"/",[1]光源开孔!G11)</f>
        <v>HRB04XX/HRB06XX/</v>
      </c>
      <c r="P2" s="7" t="str">
        <f>CONCATENATE([1]光源开孔!H8,"/",[1]光源开孔!H11)</f>
        <v>/</v>
      </c>
      <c r="Q2" s="7" t="str">
        <f>CONCATENATE([1]光源开孔!I8,"/",[1]光源开孔!I11)</f>
        <v>LUXEON CX PLUS CoB HD S01H4/S01H6/S02H6/S04H9/S01F06/</v>
      </c>
      <c r="R2" s="7" t="str">
        <f>CONCATENATE([1]光源开孔!J8,"/",[1]光源开孔!J11)</f>
        <v xml:space="preserve">/CXM-3/CXM-4
</v>
      </c>
      <c r="S2" s="7" t="str">
        <f>CONCATENATE([1]光源开孔!K8,"/",[1]光源开孔!K11)</f>
        <v>/</v>
      </c>
      <c r="T2" s="7" t="str">
        <f>CONCATENATE([1]光源开孔!L8,"/",[1]光源开孔!L11)</f>
        <v>/</v>
      </c>
      <c r="U2" s="7" t="str">
        <f>CONCATENATE([1]光源开孔!M8,"/",[1]光源开孔!M11)</f>
        <v>CertaFlux 1201/</v>
      </c>
      <c r="V2" s="7" t="str">
        <f>CONCATENATE([1]光源开孔!N8,"/",[1]光源开孔!N11)</f>
        <v>/</v>
      </c>
      <c r="W2" s="7" t="str">
        <f>CONCATENATE([1]光源开孔!O8,"/",[1]光源开孔!O11)</f>
        <v>/MJT 6W</v>
      </c>
      <c r="X2" s="7" t="str">
        <f>CONCATENATE([1]光源开孔!P8,"/",[1]光源开孔!P11)</f>
        <v>/HR Y3XX/TS Y3XX/MD M02/M04/M05/M10</v>
      </c>
      <c r="Y2" s="7" t="str">
        <f>CONCATENATE([1]光源开孔!Q8,"/",[1]光源开孔!Q11)</f>
        <v>/</v>
      </c>
      <c r="Z2" s="7" t="str">
        <f>CONCATENATE([1]光源开孔!R8,"/",[1]光源开孔!R11)</f>
        <v>/XOB06</v>
      </c>
      <c r="AA2" s="7" t="str">
        <f>CONCATENATE([1]光源开孔!S8,"/",[1]光源开孔!S11)</f>
        <v>CR1307/</v>
      </c>
      <c r="AB2" s="7" t="str">
        <f>CONCATENATE([1]光源开孔!T8,"/",[1]光源开孔!T11)</f>
        <v>/</v>
      </c>
      <c r="AC2" s="7" t="str">
        <f>CONCATENATE([1]光源开孔!U8,"/",[1]光源开孔!U11)</f>
        <v>/</v>
      </c>
      <c r="AD2" s="7" t="str">
        <f>CONCATENATE([1]光源开孔!V8,"/",[1]光源开孔!V11)</f>
        <v>/</v>
      </c>
      <c r="AE2" s="7" t="str">
        <f>CONCATENATE([1]光源开孔!W8,"/",[1]光源开孔!W11)</f>
        <v>/</v>
      </c>
      <c r="AF2" s="8"/>
    </row>
    <row r="3" spans="1:32" s="9" customFormat="1" ht="30" customHeight="1" x14ac:dyDescent="0.15">
      <c r="A3" s="10"/>
      <c r="B3" s="6" t="s">
        <v>8</v>
      </c>
      <c r="C3" s="6"/>
      <c r="D3" s="6" t="s">
        <v>9</v>
      </c>
      <c r="E3" s="6" t="s">
        <v>10</v>
      </c>
      <c r="F3" s="7"/>
      <c r="G3" s="7"/>
      <c r="H3" s="7"/>
      <c r="I3" s="7"/>
      <c r="J3" s="7" t="str">
        <f>CONCATENATE([1]光源开孔!B3)</f>
        <v/>
      </c>
      <c r="K3" s="7" t="str">
        <f>CONCATENATE([1]光源开孔!C3)</f>
        <v>CLU0A0/CLU0B0</v>
      </c>
      <c r="L3" s="7" t="str">
        <f>CONCATENATE([1]光源开孔!D3)</f>
        <v/>
      </c>
      <c r="M3" s="7" t="str">
        <f>CONCATENATE([1]光源开孔!E3)</f>
        <v/>
      </c>
      <c r="N3" s="7" t="str">
        <f>CONCATENATE([1]光源开孔!F3)</f>
        <v/>
      </c>
      <c r="O3" s="7" t="str">
        <f>CONCATENATE([1]光源开孔!G3)</f>
        <v/>
      </c>
      <c r="P3" s="7" t="str">
        <f>CONCATENATE([1]光源开孔!H3)</f>
        <v/>
      </c>
      <c r="Q3" s="7" t="str">
        <f>CONCATENATE([1]光源开孔!I3)</f>
        <v/>
      </c>
      <c r="R3" s="7" t="str">
        <f>CONCATENATE([1]光源开孔!J3)</f>
        <v/>
      </c>
      <c r="S3" s="7" t="str">
        <f>CONCATENATE([1]光源开孔!K3)</f>
        <v/>
      </c>
      <c r="T3" s="7" t="str">
        <f>CONCATENATE([1]光源开孔!L3)</f>
        <v/>
      </c>
      <c r="U3" s="7" t="str">
        <f>CONCATENATE([1]光源开孔!M3)</f>
        <v/>
      </c>
      <c r="V3" s="7" t="str">
        <f>CONCATENATE([1]光源开孔!N3)</f>
        <v/>
      </c>
      <c r="W3" s="7" t="str">
        <f>CONCATENATE([1]光源开孔!O3)</f>
        <v/>
      </c>
      <c r="X3" s="7" t="str">
        <f>CONCATENATE([1]光源开孔!P3)</f>
        <v/>
      </c>
      <c r="Y3" s="7" t="str">
        <f>CONCATENATE([1]光源开孔!Q3)</f>
        <v/>
      </c>
      <c r="Z3" s="7" t="str">
        <f>CONCATENATE([1]光源开孔!R3)</f>
        <v/>
      </c>
      <c r="AA3" s="7" t="str">
        <f>CONCATENATE([1]光源开孔!S3)</f>
        <v/>
      </c>
      <c r="AB3" s="7" t="str">
        <f>CONCATENATE([1]光源开孔!T3)</f>
        <v/>
      </c>
      <c r="AC3" s="7" t="str">
        <f>CONCATENATE([1]光源开孔!U3)</f>
        <v/>
      </c>
      <c r="AD3" s="7" t="str">
        <f>CONCATENATE([1]光源开孔!V3)</f>
        <v/>
      </c>
      <c r="AE3" s="7" t="str">
        <f>CONCATENATE([1]光源开孔!W3)</f>
        <v/>
      </c>
      <c r="AF3" s="8"/>
    </row>
    <row r="4" spans="1:32" s="9" customFormat="1" ht="30" customHeight="1" x14ac:dyDescent="0.15">
      <c r="A4" s="10"/>
      <c r="B4" s="6" t="s">
        <v>11</v>
      </c>
      <c r="C4" s="6"/>
      <c r="D4" s="6" t="s">
        <v>12</v>
      </c>
      <c r="E4" s="6" t="s">
        <v>13</v>
      </c>
      <c r="F4" s="7"/>
      <c r="G4" s="7"/>
      <c r="H4" s="7"/>
      <c r="I4" s="7"/>
      <c r="J4" s="7" t="str">
        <f>CONCATENATE([1]光源开孔!B4)</f>
        <v>V6 GEN6/V8 GEN6/V8 GEN7/HD4/E6/E8</v>
      </c>
      <c r="K4" s="7" t="str">
        <f>CONCATENATE([1]光源开孔!C4)</f>
        <v/>
      </c>
      <c r="L4" s="7" t="str">
        <f>CONCATENATE([1]光源开孔!D4)</f>
        <v/>
      </c>
      <c r="M4" s="7" t="str">
        <f>CONCATENATE([1]光源开孔!E4)</f>
        <v/>
      </c>
      <c r="N4" s="7" t="str">
        <f>CONCATENATE([1]光源开孔!F4)</f>
        <v/>
      </c>
      <c r="O4" s="7" t="str">
        <f>CONCATENATE([1]光源开孔!G4)</f>
        <v/>
      </c>
      <c r="P4" s="7" t="str">
        <f>CONCATENATE([1]光源开孔!H4)</f>
        <v/>
      </c>
      <c r="Q4" s="7" t="str">
        <f>CONCATENATE([1]光源开孔!I4)</f>
        <v/>
      </c>
      <c r="R4" s="7" t="str">
        <f>CONCATENATE([1]光源开孔!J4)</f>
        <v/>
      </c>
      <c r="S4" s="7" t="str">
        <f>CONCATENATE([1]光源开孔!K4)</f>
        <v/>
      </c>
      <c r="T4" s="7" t="str">
        <f>CONCATENATE([1]光源开孔!L4)</f>
        <v/>
      </c>
      <c r="U4" s="7" t="str">
        <f>CONCATENATE([1]光源开孔!M4)</f>
        <v/>
      </c>
      <c r="V4" s="7" t="str">
        <f>CONCATENATE([1]光源开孔!N4)</f>
        <v/>
      </c>
      <c r="W4" s="7" t="str">
        <f>CONCATENATE([1]光源开孔!O4)</f>
        <v/>
      </c>
      <c r="X4" s="7" t="str">
        <f>CONCATENATE([1]光源开孔!P4)</f>
        <v/>
      </c>
      <c r="Y4" s="7" t="str">
        <f>CONCATENATE([1]光源开孔!Q4)</f>
        <v/>
      </c>
      <c r="Z4" s="7" t="str">
        <f>CONCATENATE([1]光源开孔!R4)</f>
        <v/>
      </c>
      <c r="AA4" s="7" t="str">
        <f>CONCATENATE([1]光源开孔!S4)</f>
        <v/>
      </c>
      <c r="AB4" s="7" t="str">
        <f>CONCATENATE([1]光源开孔!T4)</f>
        <v/>
      </c>
      <c r="AC4" s="7" t="str">
        <f>CONCATENATE([1]光源开孔!U4)</f>
        <v/>
      </c>
      <c r="AD4" s="7" t="str">
        <f>CONCATENATE([1]光源开孔!V4)</f>
        <v/>
      </c>
      <c r="AE4" s="7" t="str">
        <f>CONCATENATE([1]光源开孔!W4)</f>
        <v/>
      </c>
      <c r="AF4" s="8"/>
    </row>
    <row r="5" spans="1:32" s="9" customFormat="1" ht="30" customHeight="1" x14ac:dyDescent="0.15">
      <c r="A5" s="11"/>
      <c r="B5" s="6" t="s">
        <v>14</v>
      </c>
      <c r="C5" s="6"/>
      <c r="D5" s="6" t="s">
        <v>15</v>
      </c>
      <c r="E5" s="6" t="s">
        <v>16</v>
      </c>
      <c r="F5" s="7"/>
      <c r="G5" s="7"/>
      <c r="H5" s="7"/>
      <c r="I5" s="7"/>
      <c r="J5" s="7" t="str">
        <f>CONCATENATE([1]光源开孔!B7)</f>
        <v/>
      </c>
      <c r="K5" s="7" t="str">
        <f>CONCATENATE([1]光源开孔!C7)</f>
        <v/>
      </c>
      <c r="L5" s="7" t="str">
        <f>CONCATENATE([1]光源开孔!D7)</f>
        <v/>
      </c>
      <c r="M5" s="7" t="str">
        <f>CONCATENATE([1]光源开孔!E7)</f>
        <v/>
      </c>
      <c r="N5" s="7" t="str">
        <f>CONCATENATE([1]光源开孔!F7)</f>
        <v/>
      </c>
      <c r="O5" s="7" t="str">
        <f>CONCATENATE([1]光源开孔!G7)</f>
        <v/>
      </c>
      <c r="P5" s="7" t="str">
        <f>CONCATENATE([1]光源开孔!H7)</f>
        <v/>
      </c>
      <c r="Q5" s="7" t="str">
        <f>CONCATENATE([1]光源开孔!I7)</f>
        <v/>
      </c>
      <c r="R5" s="7" t="str">
        <f>CONCATENATE([1]光源开孔!J7)</f>
        <v>CXM-7</v>
      </c>
      <c r="S5" s="7" t="str">
        <f>CONCATENATE([1]光源开孔!K7)</f>
        <v/>
      </c>
      <c r="T5" s="7" t="str">
        <f>CONCATENATE([1]光源开孔!L7)</f>
        <v/>
      </c>
      <c r="U5" s="7" t="str">
        <f>CONCATENATE([1]光源开孔!M7)</f>
        <v/>
      </c>
      <c r="V5" s="7" t="str">
        <f>CONCATENATE([1]光源开孔!N7)</f>
        <v/>
      </c>
      <c r="W5" s="7" t="str">
        <f>CONCATENATE([1]光源开孔!O7)</f>
        <v/>
      </c>
      <c r="X5" s="7" t="str">
        <f>CONCATENATE([1]光源开孔!P7)</f>
        <v/>
      </c>
      <c r="Y5" s="7" t="str">
        <f>CONCATENATE([1]光源开孔!Q7)</f>
        <v/>
      </c>
      <c r="Z5" s="7" t="str">
        <f>CONCATENATE([1]光源开孔!R7)</f>
        <v/>
      </c>
      <c r="AA5" s="7" t="str">
        <f>CONCATENATE([1]光源开孔!S7)</f>
        <v/>
      </c>
      <c r="AB5" s="7" t="str">
        <f>CONCATENATE([1]光源开孔!T7)</f>
        <v/>
      </c>
      <c r="AC5" s="7" t="str">
        <f>CONCATENATE([1]光源开孔!U7)</f>
        <v/>
      </c>
      <c r="AD5" s="7" t="str">
        <f>CONCATENATE([1]光源开孔!V7)</f>
        <v/>
      </c>
      <c r="AE5" s="7" t="str">
        <f>CONCATENATE([1]光源开孔!W7)</f>
        <v/>
      </c>
      <c r="AF5" s="8"/>
    </row>
    <row r="6" spans="1:32" ht="30" customHeight="1" x14ac:dyDescent="0.15">
      <c r="A6" s="12" t="s">
        <v>17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23</v>
      </c>
      <c r="H6" s="13" t="s">
        <v>24</v>
      </c>
      <c r="I6" s="13" t="s">
        <v>25</v>
      </c>
      <c r="J6" s="13" t="str">
        <f>CONCATENATE([1]光源开孔!B4,[1]光源开孔!B5,"/",[1]光源开孔!B8,"/",[1]光源开孔!B11)</f>
        <v>V6 GEN6/V8 GEN6/V8 GEN7/HD4/E6/E8/H6/HD6</v>
      </c>
      <c r="K6" s="13" t="str">
        <f>CONCATENATE([1]光源开孔!C4,[1]光源开孔!C5,[1]光源开孔!C8,[1]光源开孔!C11)</f>
        <v>CLU701/CLU702/CLU7B2/CLU7A2</v>
      </c>
      <c r="L6" s="13" t="str">
        <f>CONCATENATE([1]光源开孔!D4,[1]光源开孔!D5,[1]光源开孔!D8,[1]光源开孔!D11)</f>
        <v>CMA13XX/CXB13XX/CMT14XX</v>
      </c>
      <c r="M6" s="13" t="str">
        <f>CONCATENATE([1]光源开孔!E4,[1]光源开孔!E5,[1]光源开孔!E8,[1]光源开孔!E11)</f>
        <v xml:space="preserve">HM10/HD10/HD13/HD24
</v>
      </c>
      <c r="N6" s="13" t="str">
        <f>CONCATENATE([1]光源开孔!F4,[1]光源开孔!F5,[1]光源开孔!F8,[1]光源开孔!F11)</f>
        <v/>
      </c>
      <c r="O6" s="13" t="str">
        <f>CONCATENATE([1]光源开孔!G4,[1]光源开孔!G5,[1]光源开孔!G8,[1]光源开孔!G11)</f>
        <v>HRB04XX/HRB06XX</v>
      </c>
      <c r="P6" s="13" t="str">
        <f>CONCATENATE([1]光源开孔!H4,[1]光源开孔!H5,[1]光源开孔!H8,[1]光源开孔!H11)</f>
        <v/>
      </c>
      <c r="Q6" s="13" t="str">
        <f>CONCATENATE([1]光源开孔!I4,[1]光源开孔!I5,[1]光源开孔!I8,[1]光源开孔!I11)</f>
        <v>LUXEON CX PLUS CoB HD S01H4/S01H6/S02H6/S04H9/S01F06</v>
      </c>
      <c r="R6" s="13" t="str">
        <f>CONCATENATE([1]光源开孔!J4,[1]光源开孔!J5,[1]光源开孔!J8,"/",[1]光源开孔!J11)</f>
        <v xml:space="preserve">CLM-6/CXM-6(GEN3)/CHM-6/CXM-3/CXM-4
</v>
      </c>
      <c r="S6" s="13" t="str">
        <f>CONCATENATE([1]光源开孔!K4,[1]光源开孔!K5,[1]光源开孔!K8,[1]光源开孔!K11)</f>
        <v/>
      </c>
      <c r="T6" s="13" t="str">
        <f>CONCATENATE([1]光源开孔!L4,[1]光源开孔!L5,[1]光源开孔!L8,[1]光源开孔!L11)</f>
        <v/>
      </c>
      <c r="U6" s="13" t="str">
        <f>CONCATENATE([1]光源开孔!M4,[1]光源开孔!M5,[1]光源开孔!M8,[1]光源开孔!M11)</f>
        <v>CertaFlux 1201</v>
      </c>
      <c r="V6" s="13" t="str">
        <f>CONCATENATE([1]光源开孔!N4,[1]光源开孔!N5,[1]光源开孔!N8,[1]光源开孔!N11)</f>
        <v/>
      </c>
      <c r="W6" s="13" t="str">
        <f>CONCATENATE([1]光源开孔!O4,[1]光源开孔!O5,[1]光源开孔!O8,[1]光源开孔!O11)</f>
        <v>MJT 6W</v>
      </c>
      <c r="X6" s="13" t="str">
        <f>CONCATENATE([1]光源开孔!P4,[1]光源开孔!P5,[1]光源开孔!P8,[1]光源开孔!P11)</f>
        <v>HR Y3XX/TS Y3XX/MD M02/M04/M05/M10</v>
      </c>
      <c r="Y6" s="13" t="str">
        <f>CONCATENATE([1]光源开孔!Q4,[1]光源开孔!Q5,[1]光源开孔!Q8,[1]光源开孔!Q11)</f>
        <v/>
      </c>
      <c r="Z6" s="13" t="str">
        <f>CONCATENATE([1]光源开孔!R4,[1]光源开孔!R5,[1]光源开孔!R8,[1]光源开孔!R11)</f>
        <v>XOB06</v>
      </c>
      <c r="AA6" s="13" t="str">
        <f>CONCATENATE([1]光源开孔!S4,[1]光源开孔!S5,[1]光源开孔!S8,[1]光源开孔!S11)</f>
        <v>CR1307</v>
      </c>
      <c r="AB6" s="13"/>
      <c r="AC6" s="13"/>
      <c r="AD6" s="14"/>
      <c r="AE6" s="14"/>
      <c r="AF6" s="14"/>
    </row>
    <row r="7" spans="1:32" ht="30" customHeight="1" x14ac:dyDescent="0.15">
      <c r="A7" s="16"/>
      <c r="B7" s="1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/>
      <c r="H7" s="13"/>
      <c r="I7" s="13"/>
      <c r="J7" s="13" t="str">
        <f>CONCATENATE([1]光源开孔!B3)</f>
        <v/>
      </c>
      <c r="K7" s="13" t="str">
        <f>CONCATENATE([1]光源开孔!C3)</f>
        <v>CLU0A0/CLU0B0</v>
      </c>
      <c r="L7" s="13" t="str">
        <f>CONCATENATE([1]光源开孔!D3)</f>
        <v/>
      </c>
      <c r="M7" s="13" t="str">
        <f>CONCATENATE([1]光源开孔!E3)</f>
        <v/>
      </c>
      <c r="N7" s="13" t="str">
        <f>CONCATENATE([1]光源开孔!F3)</f>
        <v/>
      </c>
      <c r="O7" s="13" t="str">
        <f>CONCATENATE([1]光源开孔!G3)</f>
        <v/>
      </c>
      <c r="P7" s="13" t="str">
        <f>CONCATENATE([1]光源开孔!H3)</f>
        <v/>
      </c>
      <c r="Q7" s="13" t="str">
        <f>CONCATENATE([1]光源开孔!I3)</f>
        <v/>
      </c>
      <c r="R7" s="13" t="str">
        <f>CONCATENATE([1]光源开孔!J3)</f>
        <v/>
      </c>
      <c r="S7" s="13" t="str">
        <f>CONCATENATE([1]光源开孔!K3)</f>
        <v/>
      </c>
      <c r="T7" s="13" t="str">
        <f>CONCATENATE([1]光源开孔!L3)</f>
        <v/>
      </c>
      <c r="U7" s="13" t="str">
        <f>CONCATENATE([1]光源开孔!M3)</f>
        <v/>
      </c>
      <c r="V7" s="13" t="str">
        <f>CONCATENATE([1]光源开孔!N3)</f>
        <v/>
      </c>
      <c r="W7" s="13" t="str">
        <f>CONCATENATE([1]光源开孔!O3)</f>
        <v/>
      </c>
      <c r="X7" s="13" t="str">
        <f>CONCATENATE([1]光源开孔!P3)</f>
        <v/>
      </c>
      <c r="Y7" s="13" t="str">
        <f>CONCATENATE([1]光源开孔!Q3)</f>
        <v/>
      </c>
      <c r="Z7" s="13" t="str">
        <f>CONCATENATE([1]光源开孔!R3)</f>
        <v/>
      </c>
      <c r="AA7" s="13" t="str">
        <f>CONCATENATE([1]光源开孔!S3)</f>
        <v/>
      </c>
      <c r="AB7" s="13"/>
      <c r="AC7" s="13"/>
      <c r="AD7" s="14"/>
      <c r="AE7" s="14"/>
      <c r="AF7" s="14"/>
    </row>
    <row r="8" spans="1:32" ht="30" customHeight="1" x14ac:dyDescent="0.15">
      <c r="A8" s="16"/>
      <c r="B8" s="13" t="s">
        <v>31</v>
      </c>
      <c r="C8" s="13" t="s">
        <v>32</v>
      </c>
      <c r="D8" s="13" t="s">
        <v>33</v>
      </c>
      <c r="E8" s="13" t="s">
        <v>34</v>
      </c>
      <c r="F8" s="13" t="s">
        <v>35</v>
      </c>
      <c r="G8" s="13"/>
      <c r="H8" s="13"/>
      <c r="I8" s="13"/>
      <c r="J8" s="13" t="str">
        <f>CONCATENATE([1]光源开孔!B6)</f>
        <v/>
      </c>
      <c r="K8" s="13" t="str">
        <f>CONCATENATE([1]光源开孔!C6)</f>
        <v/>
      </c>
      <c r="L8" s="13" t="str">
        <f>CONCATENATE([1]光源开孔!D6)</f>
        <v/>
      </c>
      <c r="M8" s="13" t="str">
        <f>CONCATENATE([1]光源开孔!E6)</f>
        <v/>
      </c>
      <c r="N8" s="13" t="str">
        <f>CONCATENATE([1]光源开孔!F6)</f>
        <v>JU1215</v>
      </c>
      <c r="O8" s="13" t="str">
        <f>CONCATENATE([1]光源开孔!G6)</f>
        <v/>
      </c>
      <c r="P8" s="13" t="str">
        <f>CONCATENATE([1]光源开孔!H6)</f>
        <v/>
      </c>
      <c r="Q8" s="13" t="str">
        <f>CONCATENATE([1]光源开孔!I6)</f>
        <v>LUXEON COB 1202S/1202HD</v>
      </c>
      <c r="R8" s="13" t="str">
        <f>CONCATENATE([1]光源开孔!J6)</f>
        <v/>
      </c>
      <c r="S8" s="13" t="str">
        <f>CONCATENATE([1]光源开孔!K6)</f>
        <v>NTCWS024B/NTCWT012B</v>
      </c>
      <c r="T8" s="13" t="str">
        <f>CONCATENATE([1]光源开孔!L6)</f>
        <v/>
      </c>
      <c r="U8" s="13" t="str">
        <f>CONCATENATE([1]光源开孔!M6)</f>
        <v>Fortimo 1202</v>
      </c>
      <c r="V8" s="13" t="str">
        <f>CONCATENATE([1]光源开孔!N6)</f>
        <v/>
      </c>
      <c r="W8" s="13" t="str">
        <f>CONCATENATE([1]光源开孔!O6)</f>
        <v/>
      </c>
      <c r="X8" s="13" t="str">
        <f>CONCATENATE([1]光源开孔!P6)</f>
        <v/>
      </c>
      <c r="Y8" s="13" t="str">
        <f>CONCATENATE([1]光源开孔!Q6)</f>
        <v/>
      </c>
      <c r="Z8" s="13" t="str">
        <f>CONCATENATE([1]光源开孔!R6)</f>
        <v/>
      </c>
      <c r="AA8" s="13" t="str">
        <f>CONCATENATE([1]光源开孔!S6)</f>
        <v/>
      </c>
      <c r="AB8" s="13"/>
      <c r="AC8" s="13"/>
      <c r="AD8" s="14"/>
      <c r="AE8" s="14"/>
      <c r="AF8" s="14"/>
    </row>
    <row r="9" spans="1:32" ht="30" customHeight="1" x14ac:dyDescent="0.15">
      <c r="A9" s="16"/>
      <c r="B9" s="13" t="s">
        <v>36</v>
      </c>
      <c r="C9" s="13" t="s">
        <v>37</v>
      </c>
      <c r="D9" s="13" t="s">
        <v>38</v>
      </c>
      <c r="E9" s="13" t="s">
        <v>39</v>
      </c>
      <c r="F9" s="13" t="s">
        <v>40</v>
      </c>
      <c r="G9" s="13"/>
      <c r="H9" s="13"/>
      <c r="I9" s="13"/>
      <c r="J9" s="13" t="str">
        <f>CONCATENATE([1]光源开孔!B8,"/",[1]光源开孔!B10)</f>
        <v>H6/V10 GEN7/HD6/E-7W/E-13W/E-18W</v>
      </c>
      <c r="K9" s="13" t="str">
        <f>CONCATENATE([1]光源开孔!C8,[1]光源开孔!C10)</f>
        <v>CLU701/CLU702/CLU7B2/CLU7A2/CLU028/CLU02J</v>
      </c>
      <c r="L9" s="13" t="str">
        <f>CONCATENATE([1]光源开孔!D8,[1]光源开孔!D10)</f>
        <v>CMA13XX/CXB13XX/CMT14XX</v>
      </c>
      <c r="M9" s="13" t="str">
        <f>CONCATENATE([1]光源开孔!E8,[1]光源开孔!E10)</f>
        <v>HM10/HD10/HD13/HD24/HE03/HM03/HE06/HM06/HE09/HM09/HE13/HM13</v>
      </c>
      <c r="N9" s="13" t="str">
        <f>CONCATENATE([1]光源开孔!F8,[1]光源开孔!F10)</f>
        <v>XUAN1313</v>
      </c>
      <c r="O9" s="13" t="str">
        <f>CONCATENATE([1]光源开孔!G8,[1]光源开孔!G10)</f>
        <v>HRB04XX/HRB06XX</v>
      </c>
      <c r="P9" s="13" t="str">
        <f>CONCATENATE([1]光源开孔!H8,[1]光源开孔!H10)</f>
        <v>1309 H1/1312 H1</v>
      </c>
      <c r="Q9" s="13" t="str">
        <f>CONCATENATE([1]光源开孔!I8,[1]光源开孔!I10)</f>
        <v>LUXEON CX PLUS CoB HD S01H4/S01H6/S02H6/S04H9/S01F06</v>
      </c>
      <c r="R9" s="13" t="str">
        <f>CONCATENATE([1]光源开孔!J8,[1]光源开孔!J10)</f>
        <v>CXM-3/CXM-4/CXM-6(GEN4)/CHM-9(AC)/CLM-9/CXM-9(AC)</v>
      </c>
      <c r="S9" s="13" t="str">
        <f>CONCATENATE([1]光源开孔!K8,[1]光源开孔!K10)</f>
        <v/>
      </c>
      <c r="T9" s="13" t="str">
        <f>CONCATENATE([1]光源开孔!L8,[1]光源开孔!L10)</f>
        <v>S9</v>
      </c>
      <c r="U9" s="13" t="str">
        <f>CONCATENATE([1]光源开孔!M8,[1]光源开孔!M10)</f>
        <v>CertaFlux 1201</v>
      </c>
      <c r="V9" s="13" t="str">
        <f>CONCATENATE([1]光源开孔!N8,[1]光源开孔!N10)</f>
        <v>LC010C/LC00XD/LC013D</v>
      </c>
      <c r="W9" s="13" t="str">
        <f>CONCATENATE([1]光源开孔!O8,[1]光源开孔!O10)</f>
        <v>MJT 6W/9W12W</v>
      </c>
      <c r="X9" s="13" t="str">
        <f>CONCATENATE([1]光源开孔!P8,[1]光源开孔!P10)</f>
        <v>HR Y3XX/TS Y3XX/MD M02/M04/M05/M10</v>
      </c>
      <c r="Y9" s="13" t="str">
        <f>CONCATENATE([1]光源开孔!Q8,[1]光源开孔!Q10)</f>
        <v>SLE G6 LES 10/SLE G7 LES 09</v>
      </c>
      <c r="Z9" s="13" t="str">
        <f>CONCATENATE([1]光源开孔!R8,[1]光源开孔!R10)</f>
        <v>XOB06/XOB09</v>
      </c>
      <c r="AA9" s="13" t="str">
        <f>CONCATENATE([1]光源开孔!S8,"/",[1]光源开孔!S10)</f>
        <v>CR1307/CL1311</v>
      </c>
      <c r="AB9" s="13"/>
      <c r="AC9" s="13"/>
      <c r="AD9" s="14"/>
      <c r="AE9" s="14"/>
      <c r="AF9" s="14"/>
    </row>
    <row r="10" spans="1:32" ht="30" customHeight="1" x14ac:dyDescent="0.15">
      <c r="A10" s="16"/>
      <c r="B10" s="13" t="s">
        <v>41</v>
      </c>
      <c r="C10" s="13"/>
      <c r="D10" s="13" t="s">
        <v>42</v>
      </c>
      <c r="E10" s="13" t="s">
        <v>43</v>
      </c>
      <c r="F10" s="13" t="s">
        <v>44</v>
      </c>
      <c r="G10" s="13"/>
      <c r="H10" s="13"/>
      <c r="I10" s="13"/>
      <c r="J10" s="13" t="str">
        <f t="shared" ref="J10:AA10" si="0">J8</f>
        <v/>
      </c>
      <c r="K10" s="13" t="str">
        <f t="shared" si="0"/>
        <v/>
      </c>
      <c r="L10" s="13" t="str">
        <f t="shared" si="0"/>
        <v/>
      </c>
      <c r="M10" s="13" t="str">
        <f t="shared" si="0"/>
        <v/>
      </c>
      <c r="N10" s="13" t="str">
        <f t="shared" si="0"/>
        <v>JU1215</v>
      </c>
      <c r="O10" s="13" t="str">
        <f t="shared" si="0"/>
        <v/>
      </c>
      <c r="P10" s="13" t="str">
        <f t="shared" si="0"/>
        <v/>
      </c>
      <c r="Q10" s="13" t="str">
        <f t="shared" si="0"/>
        <v>LUXEON COB 1202S/1202HD</v>
      </c>
      <c r="R10" s="13" t="str">
        <f t="shared" si="0"/>
        <v/>
      </c>
      <c r="S10" s="13" t="str">
        <f t="shared" si="0"/>
        <v>NTCWS024B/NTCWT012B</v>
      </c>
      <c r="T10" s="13" t="str">
        <f t="shared" si="0"/>
        <v/>
      </c>
      <c r="U10" s="13" t="str">
        <f t="shared" si="0"/>
        <v>Fortimo 1202</v>
      </c>
      <c r="V10" s="13" t="str">
        <f t="shared" si="0"/>
        <v/>
      </c>
      <c r="W10" s="13" t="str">
        <f t="shared" si="0"/>
        <v/>
      </c>
      <c r="X10" s="13" t="str">
        <f t="shared" si="0"/>
        <v/>
      </c>
      <c r="Y10" s="13" t="str">
        <f t="shared" si="0"/>
        <v/>
      </c>
      <c r="Z10" s="13" t="str">
        <f t="shared" si="0"/>
        <v/>
      </c>
      <c r="AA10" s="13" t="str">
        <f t="shared" si="0"/>
        <v/>
      </c>
      <c r="AB10" s="13"/>
      <c r="AC10" s="13"/>
      <c r="AD10" s="14"/>
      <c r="AE10" s="14"/>
      <c r="AF10" s="14"/>
    </row>
    <row r="11" spans="1:32" ht="30" customHeight="1" x14ac:dyDescent="0.15">
      <c r="A11" s="16"/>
      <c r="B11" s="13" t="s">
        <v>45</v>
      </c>
      <c r="C11" s="13"/>
      <c r="D11" s="13" t="s">
        <v>46</v>
      </c>
      <c r="E11" s="13" t="s">
        <v>47</v>
      </c>
      <c r="F11" s="17" t="s">
        <v>48</v>
      </c>
      <c r="G11" s="13"/>
      <c r="H11" s="13"/>
      <c r="I11" s="13"/>
      <c r="J11" s="13" t="str">
        <f>CONCATENATE([1]光源开孔!B14,"/",[1]光源开孔!B15)</f>
        <v>V10 GEN6/V13 GEN6/H9</v>
      </c>
      <c r="K11" s="13" t="str">
        <f>CONCATENATE([1]光源开孔!C14,"/",[1]光源开孔!C15)</f>
        <v>/</v>
      </c>
      <c r="L11" s="13" t="str">
        <f>CONCATENATE([1]光源开孔!D14,"/",[1]光源开孔!D15)</f>
        <v>/CXA15XX/CXB15XX/CMA15XX</v>
      </c>
      <c r="M11" s="13" t="str">
        <f>CONCATENATE([1]光源开孔!E14,"/",[1]光源开孔!E15)</f>
        <v>/</v>
      </c>
      <c r="N11" s="13" t="str">
        <f>CONCATENATE([1]光源开孔!F14,"/",[1]光源开孔!F15)</f>
        <v>/</v>
      </c>
      <c r="O11" s="13" t="str">
        <f>CONCATENATE([1]光源开孔!G14,"/",[1]光源开孔!G15)</f>
        <v>/HRB09XX</v>
      </c>
      <c r="P11" s="13" t="str">
        <f>CONCATENATE([1]光源开孔!H14,"/",[1]光源开孔!H15)</f>
        <v>/1507 HO/1512 HO/1507 HE/1512 HE</v>
      </c>
      <c r="Q11" s="13" t="str">
        <f>CONCATENATE([1]光源开孔!I14,"/",[1]光源开孔!I15)</f>
        <v>/LUXEON CX PLUS CoB M02F09/M03F09</v>
      </c>
      <c r="R11" s="13" t="str">
        <f>CONCATENATE([1]光源开孔!J14,"/",[1]光源开孔!J15)</f>
        <v>/</v>
      </c>
      <c r="S11" s="13" t="str">
        <f>CONCATENATE([1]光源开孔!K14,"/",[1]光源开孔!K15)</f>
        <v>/</v>
      </c>
      <c r="T11" s="13" t="str">
        <f>CONCATENATE([1]光源开孔!L14,"/",[1]光源开孔!L15)</f>
        <v>/</v>
      </c>
      <c r="U11" s="13" t="str">
        <f>CONCATENATE([1]光源开孔!M14,"/",[1]光源开孔!M15)</f>
        <v>/CertaFlux 1202/1203</v>
      </c>
      <c r="V11" s="13" t="str">
        <f>CONCATENATE([1]光源开孔!N14,"/",[1]光源开孔!N15)</f>
        <v>/</v>
      </c>
      <c r="W11" s="13" t="str">
        <f>CONCATENATE([1]光源开孔!O14,"/",[1]光源开孔!O15)</f>
        <v>/</v>
      </c>
      <c r="X11" s="13" t="str">
        <f>CONCATENATE([1]光源开孔!P14,"/",[1]光源开孔!P15)</f>
        <v>HR Y5XX/FC F10/TS Y5XX/MD M20/</v>
      </c>
      <c r="Y11" s="13" t="str">
        <f>CONCATENATE([1]光源开孔!Q14,"/",[1]光源开孔!Q15)</f>
        <v>/</v>
      </c>
      <c r="Z11" s="13" t="str">
        <f>CONCATENATE([1]光源开孔!R14,"/",[1]光源开孔!R15)</f>
        <v>/</v>
      </c>
      <c r="AA11" s="13" t="str">
        <f>CONCATENATE([1]光源开孔!S14,"/",[1]光源开孔!S15)</f>
        <v>CR1511/</v>
      </c>
      <c r="AB11" s="13"/>
      <c r="AC11" s="13"/>
      <c r="AD11" s="14"/>
      <c r="AE11" s="14"/>
      <c r="AF11" s="14"/>
    </row>
    <row r="12" spans="1:32" ht="30" customHeight="1" x14ac:dyDescent="0.15">
      <c r="A12" s="18"/>
      <c r="B12" s="13" t="s">
        <v>49</v>
      </c>
      <c r="C12" s="13"/>
      <c r="D12" s="13" t="s">
        <v>50</v>
      </c>
      <c r="E12" s="13" t="s">
        <v>51</v>
      </c>
      <c r="F12" s="13" t="s">
        <v>52</v>
      </c>
      <c r="G12" s="13"/>
      <c r="H12" s="13"/>
      <c r="I12" s="13"/>
      <c r="J12" s="13" t="str">
        <f>CONCATENATE([1]光源开孔!B13)</f>
        <v/>
      </c>
      <c r="K12" s="13" t="str">
        <f>CONCATENATE([1]光源开孔!C13)</f>
        <v/>
      </c>
      <c r="L12" s="13" t="str">
        <f>CONCATENATE([1]光源开孔!D13)</f>
        <v/>
      </c>
      <c r="M12" s="13" t="str">
        <f>CONCATENATE([1]光源开孔!E13)</f>
        <v/>
      </c>
      <c r="N12" s="13" t="str">
        <f>CONCATENATE([1]光源开孔!F13)</f>
        <v/>
      </c>
      <c r="O12" s="13" t="str">
        <f>CONCATENATE([1]光源开孔!G13)</f>
        <v/>
      </c>
      <c r="P12" s="13" t="str">
        <f>CONCATENATE([1]光源开孔!H13)</f>
        <v/>
      </c>
      <c r="Q12" s="13" t="str">
        <f>CONCATENATE([1]光源开孔!I13)</f>
        <v/>
      </c>
      <c r="R12" s="13" t="str">
        <f>CONCATENATE([1]光源开孔!J13)</f>
        <v>CHM-9(AA)/CXM-9(AA)</v>
      </c>
      <c r="S12" s="13" t="str">
        <f>CONCATENATE([1]光源开孔!K13)</f>
        <v/>
      </c>
      <c r="T12" s="13" t="str">
        <f>CONCATENATE([1]光源开孔!L13)</f>
        <v/>
      </c>
      <c r="U12" s="13" t="str">
        <f>CONCATENATE([1]光源开孔!M13)</f>
        <v/>
      </c>
      <c r="V12" s="13" t="str">
        <f>CONCATENATE([1]光源开孔!N13)</f>
        <v/>
      </c>
      <c r="W12" s="13" t="str">
        <f>CONCATENATE([1]光源开孔!O13)</f>
        <v/>
      </c>
      <c r="X12" s="13" t="str">
        <f>CONCATENATE([1]光源开孔!P13)</f>
        <v/>
      </c>
      <c r="Y12" s="13" t="str">
        <f>CONCATENATE([1]光源开孔!Q13)</f>
        <v/>
      </c>
      <c r="Z12" s="13" t="str">
        <f>CONCATENATE([1]光源开孔!R13)</f>
        <v/>
      </c>
      <c r="AA12" s="13" t="str">
        <f>CONCATENATE([1]光源开孔!S13)</f>
        <v/>
      </c>
      <c r="AB12" s="13"/>
      <c r="AC12" s="13"/>
      <c r="AD12" s="14"/>
      <c r="AE12" s="14"/>
      <c r="AF12" s="14"/>
    </row>
    <row r="13" spans="1:32" ht="30" customHeight="1" x14ac:dyDescent="0.15">
      <c r="A13" s="5" t="s">
        <v>53</v>
      </c>
      <c r="B13" s="19" t="s">
        <v>54</v>
      </c>
      <c r="C13" s="19" t="s">
        <v>19</v>
      </c>
      <c r="D13" s="19" t="s">
        <v>55</v>
      </c>
      <c r="E13" s="19" t="s">
        <v>56</v>
      </c>
      <c r="F13" s="19" t="s">
        <v>57</v>
      </c>
      <c r="G13" s="19" t="s">
        <v>58</v>
      </c>
      <c r="H13" s="19"/>
      <c r="I13" s="19"/>
      <c r="J13" s="19" t="str">
        <f>CONCATENATE([1]光源开孔!B5,[1]光源开孔!B11)</f>
        <v>HD6</v>
      </c>
      <c r="K13" s="19" t="str">
        <f>CONCATENATE([1]光源开孔!C5,[1]光源开孔!C11)</f>
        <v>CLU701/CLU702/CLU7B2/CLU7A2</v>
      </c>
      <c r="L13" s="19" t="str">
        <f>CONCATENATE([1]光源开孔!D5,[1]光源开孔!D11)</f>
        <v/>
      </c>
      <c r="M13" s="19" t="str">
        <f>CONCATENATE([1]光源开孔!E5,[1]光源开孔!E11)</f>
        <v xml:space="preserve">HM10/HD10/HD13/HD24
</v>
      </c>
      <c r="N13" s="19" t="str">
        <f>CONCATENATE([1]光源开孔!F5,[1]光源开孔!F11)</f>
        <v/>
      </c>
      <c r="O13" s="19" t="str">
        <f>CONCATENATE([1]光源开孔!G5,[1]光源开孔!G11)</f>
        <v/>
      </c>
      <c r="P13" s="19" t="str">
        <f>CONCATENATE([1]光源开孔!H5,[1]光源开孔!H11)</f>
        <v/>
      </c>
      <c r="Q13" s="19" t="str">
        <f>CONCATENATE([1]光源开孔!I5,[1]光源开孔!I11)</f>
        <v/>
      </c>
      <c r="R13" s="19" t="str">
        <f>CONCATENATE([1]光源开孔!J5,[1]光源开孔!J11)</f>
        <v xml:space="preserve">CLM-6/CXM-6(GEN3)/CHM-6CXM-3/CXM-4
</v>
      </c>
      <c r="S13" s="19" t="str">
        <f>CONCATENATE([1]光源开孔!K5,[1]光源开孔!K11)</f>
        <v/>
      </c>
      <c r="T13" s="19" t="str">
        <f>CONCATENATE([1]光源开孔!L5,[1]光源开孔!L11)</f>
        <v/>
      </c>
      <c r="U13" s="19" t="str">
        <f>CONCATENATE([1]光源开孔!M5,[1]光源开孔!M11)</f>
        <v/>
      </c>
      <c r="V13" s="19" t="str">
        <f>CONCATENATE([1]光源开孔!N5,[1]光源开孔!N11)</f>
        <v/>
      </c>
      <c r="W13" s="19" t="str">
        <f>CONCATENATE([1]光源开孔!O5,[1]光源开孔!O11)</f>
        <v>MJT 6W</v>
      </c>
      <c r="X13" s="19" t="str">
        <f>CONCATENATE([1]光源开孔!P5,[1]光源开孔!P11)</f>
        <v>HR Y3XX/TS Y3XX/MD M02/M04/M05/M10</v>
      </c>
      <c r="Y13" s="19" t="str">
        <f>CONCATENATE([1]光源开孔!Q5,[1]光源开孔!Q11)</f>
        <v/>
      </c>
      <c r="Z13" s="19" t="str">
        <f>CONCATENATE([1]光源开孔!R5,[1]光源开孔!R11)</f>
        <v>XOB06</v>
      </c>
      <c r="AA13" s="19" t="str">
        <f>CONCATENATE([1]光源开孔!S5,[1]光源开孔!S11)</f>
        <v/>
      </c>
      <c r="AB13" s="19" t="str">
        <f>CONCATENATE([1]光源开孔!T5,[1]光源开孔!T11)</f>
        <v/>
      </c>
      <c r="AC13" s="19" t="str">
        <f>CONCATENATE([1]光源开孔!U5,[1]光源开孔!U11)</f>
        <v/>
      </c>
      <c r="AD13" s="19" t="str">
        <f>CONCATENATE([1]光源开孔!V5,[1]光源开孔!V11)</f>
        <v/>
      </c>
      <c r="AE13" s="19" t="str">
        <f>CONCATENATE([1]光源开孔!W5,[1]光源开孔!W11)</f>
        <v/>
      </c>
      <c r="AF13" s="14"/>
    </row>
    <row r="14" spans="1:32" ht="30" customHeight="1" x14ac:dyDescent="0.15">
      <c r="A14" s="10"/>
      <c r="B14" s="19" t="s">
        <v>59</v>
      </c>
      <c r="C14" s="19" t="s">
        <v>27</v>
      </c>
      <c r="D14" s="19" t="s">
        <v>60</v>
      </c>
      <c r="E14" s="19" t="s">
        <v>61</v>
      </c>
      <c r="F14" s="19" t="s">
        <v>62</v>
      </c>
      <c r="G14" s="19" t="s">
        <v>63</v>
      </c>
      <c r="H14" s="19"/>
      <c r="I14" s="19"/>
      <c r="J14" s="19" t="str">
        <f>CONCATENATE([1]光源开孔!B6,[1]光源开孔!B12)</f>
        <v/>
      </c>
      <c r="K14" s="19" t="str">
        <f>CONCATENATE([1]光源开孔!C6,[1]光源开孔!C12)</f>
        <v>CLC020</v>
      </c>
      <c r="L14" s="19" t="str">
        <f>CONCATENATE([1]光源开孔!D6,[1]光源开孔!D12)</f>
        <v/>
      </c>
      <c r="M14" s="19" t="str">
        <f>CONCATENATE([1]光源开孔!E6,[1]光源开孔!E12)</f>
        <v/>
      </c>
      <c r="N14" s="19" t="str">
        <f>CONCATENATE([1]光源开孔!F6,[1]光源开孔!F12)</f>
        <v>JU1215</v>
      </c>
      <c r="O14" s="19" t="str">
        <f>CONCATENATE([1]光源开孔!G6,[1]光源开孔!G12)</f>
        <v/>
      </c>
      <c r="P14" s="19" t="str">
        <f>CONCATENATE([1]光源开孔!H6,[1]光源开孔!H12)</f>
        <v/>
      </c>
      <c r="Q14" s="19" t="str">
        <f>CONCATENATE([1]光源开孔!I6,[1]光源开孔!I12)</f>
        <v>LUXEON COB 1202S/1202HD</v>
      </c>
      <c r="R14" s="19" t="str">
        <f>CONCATENATE([1]光源开孔!J6,[1]光源开孔!J12)</f>
        <v/>
      </c>
      <c r="S14" s="19" t="str">
        <f>CONCATENATE([1]光源开孔!K6,[1]光源开孔!K12)</f>
        <v>NTCWS024B/NTCWT012B</v>
      </c>
      <c r="T14" s="19" t="str">
        <f>CONCATENATE([1]光源开孔!L6,[1]光源开孔!L12)</f>
        <v/>
      </c>
      <c r="U14" s="19" t="str">
        <f>CONCATENATE([1]光源开孔!M6,[1]光源开孔!M12)</f>
        <v>Fortimo 1202</v>
      </c>
      <c r="V14" s="19" t="str">
        <f>CONCATENATE([1]光源开孔!N6,[1]光源开孔!N12)</f>
        <v/>
      </c>
      <c r="W14" s="19" t="str">
        <f>CONCATENATE([1]光源开孔!O6,[1]光源开孔!O12)</f>
        <v/>
      </c>
      <c r="X14" s="19" t="str">
        <f>CONCATENATE([1]光源开孔!P6,[1]光源开孔!P12)</f>
        <v/>
      </c>
      <c r="Y14" s="19" t="str">
        <f>CONCATENATE([1]光源开孔!Q6,[1]光源开孔!Q12)</f>
        <v/>
      </c>
      <c r="Z14" s="19" t="str">
        <f>CONCATENATE([1]光源开孔!R6,[1]光源开孔!R12)</f>
        <v/>
      </c>
      <c r="AA14" s="19" t="str">
        <f>CONCATENATE([1]光源开孔!S6,[1]光源开孔!S12)</f>
        <v/>
      </c>
      <c r="AB14" s="19" t="str">
        <f>CONCATENATE([1]光源开孔!T6,[1]光源开孔!T12)</f>
        <v/>
      </c>
      <c r="AC14" s="19" t="str">
        <f>CONCATENATE([1]光源开孔!U6,[1]光源开孔!U12)</f>
        <v/>
      </c>
      <c r="AD14" s="19" t="str">
        <f>CONCATENATE([1]光源开孔!V6,[1]光源开孔!V12)</f>
        <v/>
      </c>
      <c r="AE14" s="19" t="str">
        <f>CONCATENATE([1]光源开孔!W6,[1]光源开孔!W12)</f>
        <v/>
      </c>
      <c r="AF14" s="14"/>
    </row>
    <row r="15" spans="1:32" ht="30" customHeight="1" x14ac:dyDescent="0.15">
      <c r="A15" s="10"/>
      <c r="B15" s="19" t="s">
        <v>64</v>
      </c>
      <c r="C15" s="19" t="s">
        <v>32</v>
      </c>
      <c r="D15" s="19" t="s">
        <v>65</v>
      </c>
      <c r="E15" s="19" t="s">
        <v>66</v>
      </c>
      <c r="F15" s="19" t="s">
        <v>67</v>
      </c>
      <c r="G15" s="19" t="s">
        <v>68</v>
      </c>
      <c r="H15" s="19"/>
      <c r="I15" s="19"/>
      <c r="J15" s="19" t="str">
        <f>CONCATENATE([1]光源开孔!B7,[1]光源开孔!B13)</f>
        <v/>
      </c>
      <c r="K15" s="19" t="str">
        <f>CONCATENATE([1]光源开孔!C7,[1]光源开孔!C13)</f>
        <v/>
      </c>
      <c r="L15" s="19" t="str">
        <f>CONCATENATE([1]光源开孔!D7,[1]光源开孔!D13)</f>
        <v/>
      </c>
      <c r="M15" s="19" t="str">
        <f>CONCATENATE([1]光源开孔!E7,[1]光源开孔!E13)</f>
        <v/>
      </c>
      <c r="N15" s="19" t="str">
        <f>CONCATENATE([1]光源开孔!F7,[1]光源开孔!F13)</f>
        <v/>
      </c>
      <c r="O15" s="19" t="str">
        <f>CONCATENATE([1]光源开孔!G7,[1]光源开孔!G13)</f>
        <v/>
      </c>
      <c r="P15" s="19" t="str">
        <f>CONCATENATE([1]光源开孔!H7,[1]光源开孔!H13)</f>
        <v/>
      </c>
      <c r="Q15" s="19" t="str">
        <f>CONCATENATE([1]光源开孔!I7,[1]光源开孔!I13)</f>
        <v/>
      </c>
      <c r="R15" s="19" t="str">
        <f>CONCATENATE([1]光源开孔!J7,[1]光源开孔!J13)</f>
        <v>CXM-7CHM-9(AA)/CXM-9(AA)</v>
      </c>
      <c r="S15" s="19" t="str">
        <f>CONCATENATE([1]光源开孔!K7,[1]光源开孔!K13)</f>
        <v/>
      </c>
      <c r="T15" s="19" t="str">
        <f>CONCATENATE([1]光源开孔!L7,[1]光源开孔!L13)</f>
        <v/>
      </c>
      <c r="U15" s="19" t="str">
        <f>CONCATENATE([1]光源开孔!M7,[1]光源开孔!M13)</f>
        <v/>
      </c>
      <c r="V15" s="19" t="str">
        <f>CONCATENATE([1]光源开孔!N7,[1]光源开孔!N13)</f>
        <v/>
      </c>
      <c r="W15" s="19" t="str">
        <f>CONCATENATE([1]光源开孔!O7,[1]光源开孔!O13)</f>
        <v/>
      </c>
      <c r="X15" s="19" t="str">
        <f>CONCATENATE([1]光源开孔!P7,[1]光源开孔!P13)</f>
        <v/>
      </c>
      <c r="Y15" s="19" t="str">
        <f>CONCATENATE([1]光源开孔!Q7,[1]光源开孔!Q13)</f>
        <v/>
      </c>
      <c r="Z15" s="19" t="str">
        <f>CONCATENATE([1]光源开孔!R7,[1]光源开孔!R13)</f>
        <v/>
      </c>
      <c r="AA15" s="19" t="str">
        <f>CONCATENATE([1]光源开孔!S7,[1]光源开孔!S13)</f>
        <v/>
      </c>
      <c r="AB15" s="19" t="str">
        <f>CONCATENATE([1]光源开孔!T7,[1]光源开孔!T13)</f>
        <v/>
      </c>
      <c r="AC15" s="19" t="str">
        <f>CONCATENATE([1]光源开孔!U7,[1]光源开孔!U13)</f>
        <v/>
      </c>
      <c r="AD15" s="19" t="str">
        <f>CONCATENATE([1]光源开孔!V7,[1]光源开孔!V13)</f>
        <v/>
      </c>
      <c r="AE15" s="19" t="str">
        <f>CONCATENATE([1]光源开孔!W7,[1]光源开孔!W13)</f>
        <v/>
      </c>
      <c r="AF15" s="14"/>
    </row>
    <row r="16" spans="1:32" ht="30" customHeight="1" x14ac:dyDescent="0.15">
      <c r="A16" s="10"/>
      <c r="B16" s="19" t="s">
        <v>69</v>
      </c>
      <c r="C16" s="19" t="s">
        <v>70</v>
      </c>
      <c r="D16" s="19" t="s">
        <v>71</v>
      </c>
      <c r="E16" s="19" t="s">
        <v>72</v>
      </c>
      <c r="F16" s="19" t="s">
        <v>73</v>
      </c>
      <c r="G16" s="19">
        <v>0</v>
      </c>
      <c r="H16" s="19"/>
      <c r="I16" s="19"/>
      <c r="J16" s="19" t="str">
        <f>CONCATENATE([1]光源开孔!B8,[1]光源开孔!B14)</f>
        <v>H6V10 GEN6/V13 GEN6</v>
      </c>
      <c r="K16" s="19" t="str">
        <f>CONCATENATE([1]光源开孔!C8,[1]光源开孔!C14)</f>
        <v/>
      </c>
      <c r="L16" s="19" t="str">
        <f>CONCATENATE([1]光源开孔!D8,[1]光源开孔!D14)</f>
        <v>CMA13XX/CXB13XX/CMT14XX</v>
      </c>
      <c r="M16" s="19" t="str">
        <f>CONCATENATE([1]光源开孔!E8,[1]光源开孔!E14)</f>
        <v/>
      </c>
      <c r="N16" s="19" t="str">
        <f>CONCATENATE([1]光源开孔!F8,[1]光源开孔!F14)</f>
        <v/>
      </c>
      <c r="O16" s="19" t="str">
        <f>CONCATENATE([1]光源开孔!G8,[1]光源开孔!G14)</f>
        <v>HRB04XX/HRB06XX</v>
      </c>
      <c r="P16" s="19" t="str">
        <f>CONCATENATE([1]光源开孔!H8,[1]光源开孔!H14)</f>
        <v/>
      </c>
      <c r="Q16" s="19" t="str">
        <f>CONCATENATE([1]光源开孔!I8,[1]光源开孔!I14)</f>
        <v>LUXEON CX PLUS CoB HD S01H4/S01H6/S02H6/S04H9/S01F06</v>
      </c>
      <c r="R16" s="19" t="str">
        <f>CONCATENATE([1]光源开孔!J8,[1]光源开孔!J14)</f>
        <v/>
      </c>
      <c r="S16" s="19" t="str">
        <f>CONCATENATE([1]光源开孔!K8,[1]光源开孔!K14)</f>
        <v/>
      </c>
      <c r="T16" s="19" t="str">
        <f>CONCATENATE([1]光源开孔!L8,[1]光源开孔!L14)</f>
        <v/>
      </c>
      <c r="U16" s="19" t="str">
        <f>CONCATENATE([1]光源开孔!M8,[1]光源开孔!M14)</f>
        <v>CertaFlux 1201</v>
      </c>
      <c r="V16" s="19" t="str">
        <f>CONCATENATE([1]光源开孔!N8,[1]光源开孔!N14)</f>
        <v/>
      </c>
      <c r="W16" s="19" t="str">
        <f>CONCATENATE([1]光源开孔!O8,[1]光源开孔!O14)</f>
        <v/>
      </c>
      <c r="X16" s="19" t="str">
        <f>CONCATENATE([1]光源开孔!P8,[1]光源开孔!P14)</f>
        <v>HR Y5XX/FC F10/TS Y5XX/MD M20</v>
      </c>
      <c r="Y16" s="19" t="str">
        <f>CONCATENATE([1]光源开孔!Q8,[1]光源开孔!Q14)</f>
        <v/>
      </c>
      <c r="Z16" s="19" t="str">
        <f>CONCATENATE([1]光源开孔!R8,[1]光源开孔!R14)</f>
        <v/>
      </c>
      <c r="AA16" s="19" t="str">
        <f>CONCATENATE([1]光源开孔!S8,[1]光源开孔!S14)</f>
        <v>CR1307CR1511</v>
      </c>
      <c r="AB16" s="19" t="str">
        <f>CONCATENATE([1]光源开孔!T8,[1]光源开孔!T14)</f>
        <v/>
      </c>
      <c r="AC16" s="19" t="str">
        <f>CONCATENATE([1]光源开孔!U8,[1]光源开孔!U14)</f>
        <v/>
      </c>
      <c r="AD16" s="19" t="str">
        <f>CONCATENATE([1]光源开孔!V8,[1]光源开孔!V14)</f>
        <v/>
      </c>
      <c r="AE16" s="19" t="str">
        <f>CONCATENATE([1]光源开孔!W8,[1]光源开孔!W14)</f>
        <v/>
      </c>
      <c r="AF16" s="14"/>
    </row>
    <row r="17" spans="1:32" ht="30" customHeight="1" x14ac:dyDescent="0.15">
      <c r="A17" s="10"/>
      <c r="B17" s="19" t="s">
        <v>74</v>
      </c>
      <c r="C17" s="19">
        <v>0</v>
      </c>
      <c r="D17" s="19" t="s">
        <v>75</v>
      </c>
      <c r="E17" s="19" t="s">
        <v>76</v>
      </c>
      <c r="F17" s="19" t="s">
        <v>77</v>
      </c>
      <c r="G17" s="19">
        <v>0</v>
      </c>
      <c r="H17" s="19"/>
      <c r="I17" s="19"/>
      <c r="J17" s="19" t="str">
        <f>CONCATENATE([1]光源开孔!B9,[1]光源开孔!B15)</f>
        <v>H9</v>
      </c>
      <c r="K17" s="19" t="str">
        <f>CONCATENATE([1]光源开孔!C9,[1]光源开孔!C15)</f>
        <v/>
      </c>
      <c r="L17" s="19" t="str">
        <f>CONCATENATE([1]光源开孔!D9,[1]光源开孔!D15)</f>
        <v>CXA15XX/CXB15XX/CMA15XX</v>
      </c>
      <c r="M17" s="19" t="str">
        <f>CONCATENATE([1]光源开孔!E9,[1]光源开孔!E15)</f>
        <v/>
      </c>
      <c r="N17" s="19" t="str">
        <f>CONCATENATE([1]光源开孔!F9,[1]光源开孔!F15)</f>
        <v/>
      </c>
      <c r="O17" s="19" t="str">
        <f>CONCATENATE([1]光源开孔!G9,[1]光源开孔!G15)</f>
        <v>HRB09XX</v>
      </c>
      <c r="P17" s="19" t="str">
        <f>CONCATENATE([1]光源开孔!H9,[1]光源开孔!H15)</f>
        <v>1304 HO1507 HO/1512 HO/1507 HE/1512 HE</v>
      </c>
      <c r="Q17" s="19" t="str">
        <f>CONCATENATE([1]光源开孔!I9,[1]光源开孔!I15)</f>
        <v>LUXEON CX PLUS CoB M02F09/M03F09</v>
      </c>
      <c r="R17" s="19" t="str">
        <f>CONCATENATE([1]光源开孔!J9,[1]光源开孔!J15)</f>
        <v/>
      </c>
      <c r="S17" s="19" t="str">
        <f>CONCATENATE([1]光源开孔!K9,[1]光源开孔!K15)</f>
        <v/>
      </c>
      <c r="T17" s="19" t="str">
        <f>CONCATENATE([1]光源开孔!L9,[1]光源开孔!L15)</f>
        <v/>
      </c>
      <c r="U17" s="19" t="str">
        <f>CONCATENATE([1]光源开孔!M9,[1]光源开孔!M15)</f>
        <v>CertaFlux 1202/1203</v>
      </c>
      <c r="V17" s="19" t="str">
        <f>CONCATENATE([1]光源开孔!N9,[1]光源开孔!N15)</f>
        <v/>
      </c>
      <c r="W17" s="19" t="str">
        <f>CONCATENATE([1]光源开孔!O9,[1]光源开孔!O15)</f>
        <v/>
      </c>
      <c r="X17" s="19" t="str">
        <f>CONCATENATE([1]光源开孔!P9,[1]光源开孔!P15)</f>
        <v/>
      </c>
      <c r="Y17" s="19" t="str">
        <f>CONCATENATE([1]光源开孔!Q9,[1]光源开孔!Q15)</f>
        <v/>
      </c>
      <c r="Z17" s="19" t="str">
        <f>CONCATENATE([1]光源开孔!R9,[1]光源开孔!R15)</f>
        <v/>
      </c>
      <c r="AA17" s="19" t="str">
        <f>CONCATENATE([1]光源开孔!S9,[1]光源开孔!S15)</f>
        <v/>
      </c>
      <c r="AB17" s="19" t="str">
        <f>CONCATENATE([1]光源开孔!T9,[1]光源开孔!T15)</f>
        <v/>
      </c>
      <c r="AC17" s="19" t="str">
        <f>CONCATENATE([1]光源开孔!U9,[1]光源开孔!U15)</f>
        <v/>
      </c>
      <c r="AD17" s="19" t="str">
        <f>CONCATENATE([1]光源开孔!V9,[1]光源开孔!V15)</f>
        <v/>
      </c>
      <c r="AE17" s="19" t="str">
        <f>CONCATENATE([1]光源开孔!W9,[1]光源开孔!W15)</f>
        <v/>
      </c>
      <c r="AF17" s="14"/>
    </row>
    <row r="18" spans="1:32" ht="30" customHeight="1" x14ac:dyDescent="0.15">
      <c r="A18" s="10"/>
      <c r="B18" s="19" t="s">
        <v>78</v>
      </c>
      <c r="C18" s="19" t="s">
        <v>37</v>
      </c>
      <c r="D18" s="19" t="s">
        <v>79</v>
      </c>
      <c r="E18" s="19" t="s">
        <v>80</v>
      </c>
      <c r="F18" s="19" t="s">
        <v>81</v>
      </c>
      <c r="G18" s="19" t="s">
        <v>82</v>
      </c>
      <c r="H18" s="19"/>
      <c r="I18" s="19"/>
      <c r="J18" s="19" t="str">
        <f>CONCATENATE([1]光源开孔!B13,"/",[1]光源开孔!B15)</f>
        <v>/H9</v>
      </c>
      <c r="K18" s="19" t="str">
        <f>CONCATENATE([1]光源开孔!C13,"/",[1]光源开孔!C15)</f>
        <v>/</v>
      </c>
      <c r="L18" s="19" t="str">
        <f>CONCATENATE([1]光源开孔!D13,"/",[1]光源开孔!D15)</f>
        <v>/CXA15XX/CXB15XX/CMA15XX</v>
      </c>
      <c r="M18" s="19" t="str">
        <f>CONCATENATE([1]光源开孔!E13,"/",[1]光源开孔!E15)</f>
        <v>/</v>
      </c>
      <c r="N18" s="19" t="str">
        <f>CONCATENATE([1]光源开孔!F13,"/",[1]光源开孔!F15)</f>
        <v>/</v>
      </c>
      <c r="O18" s="19" t="str">
        <f>CONCATENATE([1]光源开孔!G13,"/",[1]光源开孔!G15)</f>
        <v>/HRB09XX</v>
      </c>
      <c r="P18" s="19" t="str">
        <f>CONCATENATE([1]光源开孔!H13,"/",[1]光源开孔!H15)</f>
        <v>/1507 HO/1512 HO/1507 HE/1512 HE</v>
      </c>
      <c r="Q18" s="19" t="str">
        <f>CONCATENATE([1]光源开孔!I13,"/",[1]光源开孔!I15)</f>
        <v>/LUXEON CX PLUS CoB M02F09/M03F09</v>
      </c>
      <c r="R18" s="19" t="str">
        <f>CONCATENATE([1]光源开孔!J13,"/",[1]光源开孔!J15)</f>
        <v>CHM-9(AA)/CXM-9(AA)/</v>
      </c>
      <c r="S18" s="19" t="str">
        <f>CONCATENATE([1]光源开孔!K13,"/",[1]光源开孔!K15)</f>
        <v>/</v>
      </c>
      <c r="T18" s="19" t="str">
        <f>CONCATENATE([1]光源开孔!L13,"/",[1]光源开孔!L15)</f>
        <v>/</v>
      </c>
      <c r="U18" s="19" t="str">
        <f>CONCATENATE([1]光源开孔!M13,"/",[1]光源开孔!M15)</f>
        <v>/CertaFlux 1202/1203</v>
      </c>
      <c r="V18" s="19" t="str">
        <f>CONCATENATE([1]光源开孔!N13,"/",[1]光源开孔!N15)</f>
        <v>/</v>
      </c>
      <c r="W18" s="19" t="str">
        <f>CONCATENATE([1]光源开孔!O13,"/",[1]光源开孔!O15)</f>
        <v>/</v>
      </c>
      <c r="X18" s="19" t="str">
        <f>CONCATENATE([1]光源开孔!P13,"/",[1]光源开孔!P15)</f>
        <v>/</v>
      </c>
      <c r="Y18" s="19" t="str">
        <f>CONCATENATE([1]光源开孔!Q13,"/",[1]光源开孔!Q15)</f>
        <v>/</v>
      </c>
      <c r="Z18" s="19" t="str">
        <f>CONCATENATE([1]光源开孔!R13,"/",[1]光源开孔!R15)</f>
        <v>/</v>
      </c>
      <c r="AA18" s="19" t="str">
        <f>CONCATENATE([1]光源开孔!S13,"/",[1]光源开孔!S15)</f>
        <v>/</v>
      </c>
      <c r="AB18" s="19" t="str">
        <f>CONCATENATE([1]光源开孔!T13,"/",[1]光源开孔!T15)</f>
        <v>/</v>
      </c>
      <c r="AC18" s="19" t="str">
        <f>CONCATENATE([1]光源开孔!U13,"/",[1]光源开孔!U15)</f>
        <v>/</v>
      </c>
      <c r="AD18" s="19" t="str">
        <f>CONCATENATE([1]光源开孔!V13,"/",[1]光源开孔!V15)</f>
        <v>/</v>
      </c>
      <c r="AE18" s="19" t="str">
        <f>CONCATENATE([1]光源开孔!W13,"/",[1]光源开孔!W15)</f>
        <v>/</v>
      </c>
      <c r="AF18" s="14"/>
    </row>
    <row r="19" spans="1:32" ht="30" customHeight="1" x14ac:dyDescent="0.15">
      <c r="A19" s="10"/>
      <c r="B19" s="19" t="s">
        <v>83</v>
      </c>
      <c r="C19" s="19"/>
      <c r="D19" s="19" t="s">
        <v>84</v>
      </c>
      <c r="E19" s="19" t="s">
        <v>85</v>
      </c>
      <c r="F19" s="19" t="s">
        <v>86</v>
      </c>
      <c r="G19" s="19" t="s">
        <v>87</v>
      </c>
      <c r="H19" s="19"/>
      <c r="I19" s="19"/>
      <c r="J19" s="19" t="str">
        <f>CONCATENATE([1]光源开孔!B13,"/",[1]光源开孔!B15)</f>
        <v>/H9</v>
      </c>
      <c r="K19" s="19" t="str">
        <f>CONCATENATE([1]光源开孔!C13,"/",[1]光源开孔!C15)</f>
        <v>/</v>
      </c>
      <c r="L19" s="19" t="str">
        <f>CONCATENATE([1]光源开孔!D13,"/",[1]光源开孔!D15)</f>
        <v>/CXA15XX/CXB15XX/CMA15XX</v>
      </c>
      <c r="M19" s="19" t="str">
        <f>CONCATENATE([1]光源开孔!E13,"/",[1]光源开孔!E15)</f>
        <v>/</v>
      </c>
      <c r="N19" s="19" t="str">
        <f>CONCATENATE([1]光源开孔!F13,"/",[1]光源开孔!F15)</f>
        <v>/</v>
      </c>
      <c r="O19" s="19" t="str">
        <f>CONCATENATE([1]光源开孔!G13,"/",[1]光源开孔!G15)</f>
        <v>/HRB09XX</v>
      </c>
      <c r="P19" s="19" t="str">
        <f>CONCATENATE([1]光源开孔!H13,"/",[1]光源开孔!H15)</f>
        <v>/1507 HO/1512 HO/1507 HE/1512 HE</v>
      </c>
      <c r="Q19" s="19" t="str">
        <f>CONCATENATE([1]光源开孔!I13,"/",[1]光源开孔!I15)</f>
        <v>/LUXEON CX PLUS CoB M02F09/M03F09</v>
      </c>
      <c r="R19" s="19" t="str">
        <f>CONCATENATE([1]光源开孔!J13,"/",[1]光源开孔!J15)</f>
        <v>CHM-9(AA)/CXM-9(AA)/</v>
      </c>
      <c r="S19" s="19" t="str">
        <f>CONCATENATE([1]光源开孔!K13,"/",[1]光源开孔!K15)</f>
        <v>/</v>
      </c>
      <c r="T19" s="19" t="str">
        <f>CONCATENATE([1]光源开孔!L13,"/",[1]光源开孔!L15)</f>
        <v>/</v>
      </c>
      <c r="U19" s="19" t="str">
        <f>CONCATENATE([1]光源开孔!M13,"/",[1]光源开孔!M15)</f>
        <v>/CertaFlux 1202/1203</v>
      </c>
      <c r="V19" s="19" t="str">
        <f>CONCATENATE([1]光源开孔!N13,"/",[1]光源开孔!N15)</f>
        <v>/</v>
      </c>
      <c r="W19" s="19" t="str">
        <f>CONCATENATE([1]光源开孔!O13,"/",[1]光源开孔!O15)</f>
        <v>/</v>
      </c>
      <c r="X19" s="19" t="str">
        <f>CONCATENATE([1]光源开孔!P13,"/",[1]光源开孔!P15)</f>
        <v>/</v>
      </c>
      <c r="Y19" s="19" t="str">
        <f>CONCATENATE([1]光源开孔!Q13,"/",[1]光源开孔!Q15)</f>
        <v>/</v>
      </c>
      <c r="Z19" s="19" t="str">
        <f>CONCATENATE([1]光源开孔!R13,"/",[1]光源开孔!R15)</f>
        <v>/</v>
      </c>
      <c r="AA19" s="19" t="str">
        <f>CONCATENATE([1]光源开孔!S13,"/",[1]光源开孔!S15)</f>
        <v>/</v>
      </c>
      <c r="AB19" s="19" t="str">
        <f>CONCATENATE([1]光源开孔!T13,"/",[1]光源开孔!T15)</f>
        <v>/</v>
      </c>
      <c r="AC19" s="19" t="str">
        <f>CONCATENATE([1]光源开孔!U13,"/",[1]光源开孔!U15)</f>
        <v>/</v>
      </c>
      <c r="AD19" s="19" t="str">
        <f>CONCATENATE([1]光源开孔!V13,"/",[1]光源开孔!V15)</f>
        <v>/</v>
      </c>
      <c r="AE19" s="19" t="str">
        <f>CONCATENATE([1]光源开孔!W13,"/",[1]光源开孔!W15)</f>
        <v>/</v>
      </c>
      <c r="AF19" s="13" t="str">
        <f>CONCATENATE([1]光源开孔!X13,"/",[1]光源开孔!X15)</f>
        <v>/</v>
      </c>
    </row>
    <row r="20" spans="1:32" ht="30" customHeight="1" x14ac:dyDescent="0.15">
      <c r="A20" s="11"/>
      <c r="B20" s="19" t="s">
        <v>88</v>
      </c>
      <c r="C20" s="19"/>
      <c r="D20" s="19" t="s">
        <v>89</v>
      </c>
      <c r="E20" s="19" t="s">
        <v>90</v>
      </c>
      <c r="F20" s="20" t="s">
        <v>91</v>
      </c>
      <c r="G20" s="20" t="s">
        <v>58</v>
      </c>
      <c r="H20" s="20"/>
      <c r="I20" s="20"/>
      <c r="J20" s="20" t="str">
        <f>CONCATENATE([1]光源开孔!B5,"/",[1]光源开孔!B10)</f>
        <v>/V10 GEN7/HD6/E-7W/E-13W/E-18W</v>
      </c>
      <c r="K20" s="20" t="str">
        <f>CONCATENATE([1]光源开孔!C5,"/",[1]光源开孔!C10)</f>
        <v>/CLU701/CLU702/CLU7B2/CLU7A2/CLU028/CLU02J</v>
      </c>
      <c r="L20" s="20" t="str">
        <f>CONCATENATE([1]光源开孔!D5,"/",[1]光源开孔!D10)</f>
        <v>/</v>
      </c>
      <c r="M20" s="20" t="str">
        <f>CONCATENATE([1]光源开孔!E5,"/",[1]光源开孔!E10)</f>
        <v>/HM10/HD10/HD13/HD24/HE03/HM03/HE06/HM06/HE09/HM09/HE13/HM13</v>
      </c>
      <c r="N20" s="20" t="str">
        <f>CONCATENATE([1]光源开孔!F5,"/",[1]光源开孔!F10)</f>
        <v>/XUAN1313</v>
      </c>
      <c r="O20" s="20" t="str">
        <f>CONCATENATE([1]光源开孔!G5,"/",[1]光源开孔!G10)</f>
        <v>/</v>
      </c>
      <c r="P20" s="20" t="str">
        <f>CONCATENATE([1]光源开孔!H5,"/",[1]光源开孔!H10)</f>
        <v>/1309 H1/1312 H1</v>
      </c>
      <c r="Q20" s="20" t="str">
        <f>CONCATENATE([1]光源开孔!I5,"/",[1]光源开孔!I10)</f>
        <v>/</v>
      </c>
      <c r="R20" s="20" t="str">
        <f>CONCATENATE([1]光源开孔!J5,"/",[1]光源开孔!J10)</f>
        <v>CLM-6/CXM-6(GEN3)/CHM-6/CXM-3/CXM-4/CXM-6(GEN4)/CHM-9(AC)/CLM-9/CXM-9(AC)</v>
      </c>
      <c r="S20" s="20" t="str">
        <f>CONCATENATE([1]光源开孔!K5,"/",[1]光源开孔!K10)</f>
        <v>/</v>
      </c>
      <c r="T20" s="20" t="str">
        <f>CONCATENATE([1]光源开孔!L5,"/",[1]光源开孔!L10)</f>
        <v>/S9</v>
      </c>
      <c r="U20" s="20" t="str">
        <f>CONCATENATE([1]光源开孔!M5,"/",[1]光源开孔!M10)</f>
        <v>/</v>
      </c>
      <c r="V20" s="20" t="str">
        <f>CONCATENATE([1]光源开孔!N5,"/",[1]光源开孔!N10)</f>
        <v>/LC010C/LC00XD/LC013D</v>
      </c>
      <c r="W20" s="20" t="str">
        <f>CONCATENATE([1]光源开孔!O5,"/",[1]光源开孔!O10)</f>
        <v>/MJT 6W/9W12W</v>
      </c>
      <c r="X20" s="20" t="str">
        <f>CONCATENATE([1]光源开孔!P5,"/",[1]光源开孔!P10)</f>
        <v>/HR Y3XX/TS Y3XX/MD M02/M04/M05/M10</v>
      </c>
      <c r="Y20" s="20" t="str">
        <f>CONCATENATE([1]光源开孔!Q5,"/",[1]光源开孔!Q10)</f>
        <v>/SLE G6 LES 10/SLE G7 LES 09</v>
      </c>
      <c r="Z20" s="20" t="str">
        <f>CONCATENATE([1]光源开孔!R5,"/",[1]光源开孔!R10)</f>
        <v>/XOB06/XOB09</v>
      </c>
      <c r="AA20" s="20" t="str">
        <f>CONCATENATE([1]光源开孔!S5,"/",[1]光源开孔!S10)</f>
        <v>/CL1311</v>
      </c>
      <c r="AB20" s="20" t="str">
        <f>CONCATENATE([1]光源开孔!T5,"/",[1]光源开孔!T10)</f>
        <v>/</v>
      </c>
      <c r="AC20" s="20" t="str">
        <f>CONCATENATE([1]光源开孔!U5,"/",[1]光源开孔!U10)</f>
        <v>/</v>
      </c>
      <c r="AD20" s="20" t="str">
        <f>CONCATENATE([1]光源开孔!V5,"/",[1]光源开孔!V10)</f>
        <v>/</v>
      </c>
      <c r="AE20" s="20" t="str">
        <f>CONCATENATE([1]光源开孔!W5,"/",[1]光源开孔!W10)</f>
        <v>/</v>
      </c>
      <c r="AF20" s="21" t="str">
        <f>CONCATENATE([1]光源开孔!X5,"/",[1]光源开孔!X10)</f>
        <v>/</v>
      </c>
    </row>
    <row r="21" spans="1:32" s="23" customFormat="1" ht="30" customHeight="1" x14ac:dyDescent="0.15">
      <c r="A21" s="12" t="s">
        <v>92</v>
      </c>
      <c r="B21" s="22" t="s">
        <v>93</v>
      </c>
      <c r="C21" s="22" t="s">
        <v>19</v>
      </c>
      <c r="D21" s="22" t="s">
        <v>94</v>
      </c>
      <c r="E21" s="22" t="s">
        <v>95</v>
      </c>
      <c r="F21" s="13" t="s">
        <v>96</v>
      </c>
      <c r="G21" s="13"/>
      <c r="H21" s="13"/>
      <c r="I21" s="13"/>
      <c r="J21" s="13" t="str">
        <f>CONCATENATE([1]光源开孔!B3)</f>
        <v/>
      </c>
      <c r="K21" s="13" t="str">
        <f>CONCATENATE([1]光源开孔!C3)</f>
        <v>CLU0A0/CLU0B0</v>
      </c>
      <c r="L21" s="13" t="str">
        <f>CONCATENATE([1]光源开孔!D3)</f>
        <v/>
      </c>
      <c r="M21" s="13" t="str">
        <f>CONCATENATE([1]光源开孔!E3)</f>
        <v/>
      </c>
      <c r="N21" s="13" t="str">
        <f>CONCATENATE([1]光源开孔!F3)</f>
        <v/>
      </c>
      <c r="O21" s="13" t="str">
        <f>CONCATENATE([1]光源开孔!G3)</f>
        <v/>
      </c>
      <c r="P21" s="13" t="str">
        <f>CONCATENATE([1]光源开孔!H3)</f>
        <v/>
      </c>
      <c r="Q21" s="13" t="str">
        <f>CONCATENATE([1]光源开孔!I3)</f>
        <v/>
      </c>
      <c r="R21" s="13" t="str">
        <f>CONCATENATE([1]光源开孔!J3)</f>
        <v/>
      </c>
      <c r="S21" s="13" t="str">
        <f>CONCATENATE([1]光源开孔!K3)</f>
        <v/>
      </c>
      <c r="T21" s="13" t="str">
        <f>CONCATENATE([1]光源开孔!L3)</f>
        <v/>
      </c>
      <c r="U21" s="13" t="str">
        <f>CONCATENATE([1]光源开孔!M3)</f>
        <v/>
      </c>
      <c r="V21" s="13" t="str">
        <f>CONCATENATE([1]光源开孔!N3)</f>
        <v/>
      </c>
      <c r="W21" s="13" t="str">
        <f>CONCATENATE([1]光源开孔!O3)</f>
        <v/>
      </c>
      <c r="X21" s="13" t="str">
        <f>CONCATENATE([1]光源开孔!P3)</f>
        <v/>
      </c>
      <c r="Y21" s="13" t="str">
        <f>CONCATENATE([1]光源开孔!Q3)</f>
        <v/>
      </c>
      <c r="Z21" s="13" t="str">
        <f>CONCATENATE([1]光源开孔!R3)</f>
        <v/>
      </c>
      <c r="AA21" s="13" t="str">
        <f>CONCATENATE([1]光源开孔!S3)</f>
        <v/>
      </c>
      <c r="AB21" s="13" t="str">
        <f>CONCATENATE([1]光源开孔!T3)</f>
        <v/>
      </c>
      <c r="AC21" s="13" t="str">
        <f>CONCATENATE([1]光源开孔!U3)</f>
        <v/>
      </c>
      <c r="AD21" s="14"/>
      <c r="AE21" s="14"/>
      <c r="AF21" s="14"/>
    </row>
    <row r="22" spans="1:32" s="23" customFormat="1" ht="30" customHeight="1" x14ac:dyDescent="0.15">
      <c r="A22" s="16"/>
      <c r="B22" s="22" t="s">
        <v>97</v>
      </c>
      <c r="C22" s="22" t="s">
        <v>27</v>
      </c>
      <c r="D22" s="22" t="s">
        <v>98</v>
      </c>
      <c r="E22" s="22" t="s">
        <v>99</v>
      </c>
      <c r="F22" s="13" t="s">
        <v>23</v>
      </c>
      <c r="G22" s="13"/>
      <c r="H22" s="13"/>
      <c r="I22" s="13"/>
      <c r="J22" s="13" t="str">
        <f>CONCATENATE([1]光源开孔!B4)</f>
        <v>V6 GEN6/V8 GEN6/V8 GEN7/HD4/E6/E8</v>
      </c>
      <c r="K22" s="13" t="str">
        <f>CONCATENATE([1]光源开孔!C4)</f>
        <v/>
      </c>
      <c r="L22" s="13" t="str">
        <f>CONCATENATE([1]光源开孔!D4)</f>
        <v/>
      </c>
      <c r="M22" s="13" t="str">
        <f>CONCATENATE([1]光源开孔!E4)</f>
        <v/>
      </c>
      <c r="N22" s="13" t="str">
        <f>CONCATENATE([1]光源开孔!F4)</f>
        <v/>
      </c>
      <c r="O22" s="13" t="str">
        <f>CONCATENATE([1]光源开孔!G4)</f>
        <v/>
      </c>
      <c r="P22" s="13" t="str">
        <f>CONCATENATE([1]光源开孔!H4)</f>
        <v/>
      </c>
      <c r="Q22" s="13" t="str">
        <f>CONCATENATE([1]光源开孔!I4)</f>
        <v/>
      </c>
      <c r="R22" s="13" t="str">
        <f>CONCATENATE([1]光源开孔!J4)</f>
        <v/>
      </c>
      <c r="S22" s="13" t="str">
        <f>CONCATENATE([1]光源开孔!K4)</f>
        <v/>
      </c>
      <c r="T22" s="13" t="str">
        <f>CONCATENATE([1]光源开孔!L4)</f>
        <v/>
      </c>
      <c r="U22" s="13" t="str">
        <f>CONCATENATE([1]光源开孔!M4)</f>
        <v/>
      </c>
      <c r="V22" s="13" t="str">
        <f>CONCATENATE([1]光源开孔!N4)</f>
        <v/>
      </c>
      <c r="W22" s="13" t="str">
        <f>CONCATENATE([1]光源开孔!O4)</f>
        <v/>
      </c>
      <c r="X22" s="13" t="str">
        <f>CONCATENATE([1]光源开孔!P4)</f>
        <v/>
      </c>
      <c r="Y22" s="13" t="str">
        <f>CONCATENATE([1]光源开孔!Q4)</f>
        <v/>
      </c>
      <c r="Z22" s="13" t="str">
        <f>CONCATENATE([1]光源开孔!R4)</f>
        <v/>
      </c>
      <c r="AA22" s="13" t="str">
        <f>CONCATENATE([1]光源开孔!S4)</f>
        <v/>
      </c>
      <c r="AB22" s="13" t="str">
        <f>CONCATENATE([1]光源开孔!T4)</f>
        <v/>
      </c>
      <c r="AC22" s="13" t="str">
        <f>CONCATENATE([1]光源开孔!U4)</f>
        <v/>
      </c>
      <c r="AD22" s="14"/>
      <c r="AE22" s="14"/>
      <c r="AF22" s="14"/>
    </row>
    <row r="23" spans="1:32" s="23" customFormat="1" ht="30" customHeight="1" x14ac:dyDescent="0.15">
      <c r="A23" s="16"/>
      <c r="B23" s="22" t="s">
        <v>100</v>
      </c>
      <c r="C23" s="22" t="s">
        <v>32</v>
      </c>
      <c r="D23" s="22" t="s">
        <v>101</v>
      </c>
      <c r="E23" s="22" t="s">
        <v>102</v>
      </c>
      <c r="F23" s="13" t="s">
        <v>103</v>
      </c>
      <c r="G23" s="13"/>
      <c r="H23" s="13"/>
      <c r="I23" s="13"/>
      <c r="J23" s="13" t="str">
        <f>CONCATENATE([1]光源开孔!B5)</f>
        <v/>
      </c>
      <c r="K23" s="13" t="str">
        <f>CONCATENATE([1]光源开孔!C5)</f>
        <v/>
      </c>
      <c r="L23" s="13" t="str">
        <f>CONCATENATE([1]光源开孔!D5)</f>
        <v/>
      </c>
      <c r="M23" s="13" t="str">
        <f>CONCATENATE([1]光源开孔!E5)</f>
        <v/>
      </c>
      <c r="N23" s="13" t="str">
        <f>CONCATENATE([1]光源开孔!F5)</f>
        <v/>
      </c>
      <c r="O23" s="13" t="str">
        <f>CONCATENATE([1]光源开孔!G5)</f>
        <v/>
      </c>
      <c r="P23" s="13" t="str">
        <f>CONCATENATE([1]光源开孔!H5)</f>
        <v/>
      </c>
      <c r="Q23" s="13" t="str">
        <f>CONCATENATE([1]光源开孔!I5)</f>
        <v/>
      </c>
      <c r="R23" s="13" t="str">
        <f>CONCATENATE([1]光源开孔!J5)</f>
        <v>CLM-6/CXM-6(GEN3)/CHM-6</v>
      </c>
      <c r="S23" s="13" t="str">
        <f>CONCATENATE([1]光源开孔!K5)</f>
        <v/>
      </c>
      <c r="T23" s="13" t="str">
        <f>CONCATENATE([1]光源开孔!L5)</f>
        <v/>
      </c>
      <c r="U23" s="13" t="str">
        <f>CONCATENATE([1]光源开孔!M5)</f>
        <v/>
      </c>
      <c r="V23" s="13" t="str">
        <f>CONCATENATE([1]光源开孔!N5)</f>
        <v/>
      </c>
      <c r="W23" s="13" t="str">
        <f>CONCATENATE([1]光源开孔!O5)</f>
        <v/>
      </c>
      <c r="X23" s="13" t="str">
        <f>CONCATENATE([1]光源开孔!P5)</f>
        <v/>
      </c>
      <c r="Y23" s="13" t="str">
        <f>CONCATENATE([1]光源开孔!Q5)</f>
        <v/>
      </c>
      <c r="Z23" s="13" t="str">
        <f>CONCATENATE([1]光源开孔!R5)</f>
        <v/>
      </c>
      <c r="AA23" s="13" t="str">
        <f>CONCATENATE([1]光源开孔!S5)</f>
        <v/>
      </c>
      <c r="AB23" s="13" t="str">
        <f>CONCATENATE([1]光源开孔!T5)</f>
        <v/>
      </c>
      <c r="AC23" s="13" t="str">
        <f>CONCATENATE([1]光源开孔!U5)</f>
        <v/>
      </c>
      <c r="AD23" s="14"/>
      <c r="AE23" s="14"/>
      <c r="AF23" s="14"/>
    </row>
    <row r="24" spans="1:32" s="23" customFormat="1" ht="30" customHeight="1" x14ac:dyDescent="0.15">
      <c r="A24" s="16"/>
      <c r="B24" s="22" t="s">
        <v>104</v>
      </c>
      <c r="C24" s="22" t="s">
        <v>70</v>
      </c>
      <c r="D24" s="22" t="s">
        <v>105</v>
      </c>
      <c r="E24" s="22" t="s">
        <v>106</v>
      </c>
      <c r="F24" s="13" t="s">
        <v>107</v>
      </c>
      <c r="G24" s="13"/>
      <c r="H24" s="13"/>
      <c r="I24" s="13"/>
      <c r="J24" s="13" t="str">
        <f>CONCATENATE([1]光源开孔!B6)</f>
        <v/>
      </c>
      <c r="K24" s="13" t="str">
        <f>CONCATENATE([1]光源开孔!C6)</f>
        <v/>
      </c>
      <c r="L24" s="13" t="str">
        <f>CONCATENATE([1]光源开孔!D6)</f>
        <v/>
      </c>
      <c r="M24" s="13" t="str">
        <f>CONCATENATE([1]光源开孔!E6)</f>
        <v/>
      </c>
      <c r="N24" s="13" t="str">
        <f>CONCATENATE([1]光源开孔!F6)</f>
        <v>JU1215</v>
      </c>
      <c r="O24" s="13" t="str">
        <f>CONCATENATE([1]光源开孔!G6)</f>
        <v/>
      </c>
      <c r="P24" s="13" t="str">
        <f>CONCATENATE([1]光源开孔!H6)</f>
        <v/>
      </c>
      <c r="Q24" s="13" t="str">
        <f>CONCATENATE([1]光源开孔!I6)</f>
        <v>LUXEON COB 1202S/1202HD</v>
      </c>
      <c r="R24" s="13" t="str">
        <f>CONCATENATE([1]光源开孔!J6)</f>
        <v/>
      </c>
      <c r="S24" s="13" t="str">
        <f>CONCATENATE([1]光源开孔!K6)</f>
        <v>NTCWS024B/NTCWT012B</v>
      </c>
      <c r="T24" s="13" t="str">
        <f>CONCATENATE([1]光源开孔!L6)</f>
        <v/>
      </c>
      <c r="U24" s="13" t="str">
        <f>CONCATENATE([1]光源开孔!M6)</f>
        <v>Fortimo 1202</v>
      </c>
      <c r="V24" s="13" t="str">
        <f>CONCATENATE([1]光源开孔!N6)</f>
        <v/>
      </c>
      <c r="W24" s="13" t="str">
        <f>CONCATENATE([1]光源开孔!O6)</f>
        <v/>
      </c>
      <c r="X24" s="13" t="str">
        <f>CONCATENATE([1]光源开孔!P6)</f>
        <v/>
      </c>
      <c r="Y24" s="13" t="str">
        <f>CONCATENATE([1]光源开孔!Q6)</f>
        <v/>
      </c>
      <c r="Z24" s="13" t="str">
        <f>CONCATENATE([1]光源开孔!R6)</f>
        <v/>
      </c>
      <c r="AA24" s="13" t="str">
        <f>CONCATENATE([1]光源开孔!S6)</f>
        <v/>
      </c>
      <c r="AB24" s="13" t="str">
        <f>CONCATENATE([1]光源开孔!T6)</f>
        <v/>
      </c>
      <c r="AC24" s="13" t="str">
        <f>CONCATENATE([1]光源开孔!U6)</f>
        <v/>
      </c>
      <c r="AD24" s="14"/>
      <c r="AE24" s="14"/>
      <c r="AF24" s="14"/>
    </row>
    <row r="25" spans="1:32" s="23" customFormat="1" ht="30" customHeight="1" x14ac:dyDescent="0.15">
      <c r="A25" s="16"/>
      <c r="B25" s="22" t="s">
        <v>108</v>
      </c>
      <c r="C25" s="22" t="s">
        <v>37</v>
      </c>
      <c r="D25" s="22" t="s">
        <v>109</v>
      </c>
      <c r="E25" s="22" t="s">
        <v>110</v>
      </c>
      <c r="F25" s="13" t="s">
        <v>111</v>
      </c>
      <c r="G25" s="13"/>
      <c r="H25" s="13"/>
      <c r="I25" s="13"/>
      <c r="J25" s="13" t="str">
        <f>CONCATENATE([1]光源开孔!B7)</f>
        <v/>
      </c>
      <c r="K25" s="13" t="str">
        <f>CONCATENATE([1]光源开孔!C7)</f>
        <v/>
      </c>
      <c r="L25" s="13" t="str">
        <f>CONCATENATE([1]光源开孔!D7)</f>
        <v/>
      </c>
      <c r="M25" s="13" t="str">
        <f>CONCATENATE([1]光源开孔!E7)</f>
        <v/>
      </c>
      <c r="N25" s="13" t="str">
        <f>CONCATENATE([1]光源开孔!F7)</f>
        <v/>
      </c>
      <c r="O25" s="13" t="str">
        <f>CONCATENATE([1]光源开孔!G7)</f>
        <v/>
      </c>
      <c r="P25" s="13" t="str">
        <f>CONCATENATE([1]光源开孔!H7)</f>
        <v/>
      </c>
      <c r="Q25" s="13" t="str">
        <f>CONCATENATE([1]光源开孔!I7)</f>
        <v/>
      </c>
      <c r="R25" s="13" t="str">
        <f>CONCATENATE([1]光源开孔!J7)</f>
        <v>CXM-7</v>
      </c>
      <c r="S25" s="13" t="str">
        <f>CONCATENATE([1]光源开孔!K7)</f>
        <v/>
      </c>
      <c r="T25" s="13" t="str">
        <f>CONCATENATE([1]光源开孔!L7)</f>
        <v/>
      </c>
      <c r="U25" s="13" t="str">
        <f>CONCATENATE([1]光源开孔!M7)</f>
        <v/>
      </c>
      <c r="V25" s="13" t="str">
        <f>CONCATENATE([1]光源开孔!N7)</f>
        <v/>
      </c>
      <c r="W25" s="13" t="str">
        <f>CONCATENATE([1]光源开孔!O7)</f>
        <v/>
      </c>
      <c r="X25" s="13" t="str">
        <f>CONCATENATE([1]光源开孔!P7)</f>
        <v/>
      </c>
      <c r="Y25" s="13" t="str">
        <f>CONCATENATE([1]光源开孔!Q7)</f>
        <v/>
      </c>
      <c r="Z25" s="13" t="str">
        <f>CONCATENATE([1]光源开孔!R7)</f>
        <v/>
      </c>
      <c r="AA25" s="13" t="str">
        <f>CONCATENATE([1]光源开孔!S7)</f>
        <v/>
      </c>
      <c r="AB25" s="13" t="str">
        <f>CONCATENATE([1]光源开孔!T7)</f>
        <v/>
      </c>
      <c r="AC25" s="13" t="str">
        <f>CONCATENATE([1]光源开孔!U7)</f>
        <v/>
      </c>
      <c r="AD25" s="14"/>
      <c r="AE25" s="14"/>
      <c r="AF25" s="14"/>
    </row>
    <row r="26" spans="1:32" s="23" customFormat="1" ht="30" customHeight="1" x14ac:dyDescent="0.15">
      <c r="A26" s="16"/>
      <c r="B26" s="22" t="s">
        <v>112</v>
      </c>
      <c r="C26" s="22" t="s">
        <v>113</v>
      </c>
      <c r="D26" s="22" t="s">
        <v>114</v>
      </c>
      <c r="E26" s="22" t="s">
        <v>115</v>
      </c>
      <c r="F26" s="13" t="s">
        <v>116</v>
      </c>
      <c r="G26" s="13"/>
      <c r="H26" s="13"/>
      <c r="I26" s="13"/>
      <c r="J26" s="13" t="str">
        <f>CONCATENATE([1]光源开孔!B8)</f>
        <v>H6</v>
      </c>
      <c r="K26" s="13" t="str">
        <f>CONCATENATE([1]光源开孔!C8)</f>
        <v/>
      </c>
      <c r="L26" s="13" t="str">
        <f>CONCATENATE([1]光源开孔!D8)</f>
        <v>CMA13XX/CXB13XX/CMT14XX</v>
      </c>
      <c r="M26" s="13" t="str">
        <f>CONCATENATE([1]光源开孔!E8)</f>
        <v/>
      </c>
      <c r="N26" s="13" t="str">
        <f>CONCATENATE([1]光源开孔!F8)</f>
        <v/>
      </c>
      <c r="O26" s="13" t="str">
        <f>CONCATENATE([1]光源开孔!G8)</f>
        <v>HRB04XX/HRB06XX</v>
      </c>
      <c r="P26" s="13" t="str">
        <f>CONCATENATE([1]光源开孔!H8)</f>
        <v/>
      </c>
      <c r="Q26" s="13" t="str">
        <f>CONCATENATE([1]光源开孔!I8)</f>
        <v>LUXEON CX PLUS CoB HD S01H4/S01H6/S02H6/S04H9/S01F06</v>
      </c>
      <c r="R26" s="13" t="str">
        <f>CONCATENATE([1]光源开孔!J8)</f>
        <v/>
      </c>
      <c r="S26" s="13" t="str">
        <f>CONCATENATE([1]光源开孔!K8)</f>
        <v/>
      </c>
      <c r="T26" s="13" t="str">
        <f>CONCATENATE([1]光源开孔!L8)</f>
        <v/>
      </c>
      <c r="U26" s="13" t="str">
        <f>CONCATENATE([1]光源开孔!M8)</f>
        <v>CertaFlux 1201</v>
      </c>
      <c r="V26" s="13" t="str">
        <f>CONCATENATE([1]光源开孔!N8)</f>
        <v/>
      </c>
      <c r="W26" s="13" t="str">
        <f>CONCATENATE([1]光源开孔!O8)</f>
        <v/>
      </c>
      <c r="X26" s="13" t="str">
        <f>CONCATENATE([1]光源开孔!P8)</f>
        <v/>
      </c>
      <c r="Y26" s="13" t="str">
        <f>CONCATENATE([1]光源开孔!Q8)</f>
        <v/>
      </c>
      <c r="Z26" s="13" t="str">
        <f>CONCATENATE([1]光源开孔!R8)</f>
        <v/>
      </c>
      <c r="AA26" s="13" t="str">
        <f>CONCATENATE([1]光源开孔!S8)</f>
        <v>CR1307</v>
      </c>
      <c r="AB26" s="13" t="str">
        <f>CONCATENATE([1]光源开孔!T8)</f>
        <v/>
      </c>
      <c r="AC26" s="13" t="str">
        <f>CONCATENATE([1]光源开孔!U8)</f>
        <v/>
      </c>
      <c r="AD26" s="14"/>
      <c r="AE26" s="14"/>
      <c r="AF26" s="14"/>
    </row>
    <row r="27" spans="1:32" s="23" customFormat="1" ht="30" customHeight="1" x14ac:dyDescent="0.15">
      <c r="A27" s="16"/>
      <c r="B27" s="22" t="s">
        <v>117</v>
      </c>
      <c r="C27" s="22" t="s">
        <v>118</v>
      </c>
      <c r="D27" s="22" t="s">
        <v>119</v>
      </c>
      <c r="E27" s="22" t="s">
        <v>120</v>
      </c>
      <c r="F27" s="13" t="s">
        <v>121</v>
      </c>
      <c r="G27" s="13"/>
      <c r="H27" s="13"/>
      <c r="I27" s="13"/>
      <c r="J27" s="13" t="str">
        <f>CONCATENATE([1]光源开孔!B15,"/",[1]光源开孔!B14)</f>
        <v>H9/V10 GEN6/V13 GEN6</v>
      </c>
      <c r="K27" s="13" t="str">
        <f>CONCATENATE([1]光源开孔!C15,[1]光源开孔!C14)</f>
        <v/>
      </c>
      <c r="L27" s="13" t="str">
        <f>CONCATENATE([1]光源开孔!D15,[1]光源开孔!D14)</f>
        <v>CXA15XX/CXB15XX/CMA15XX</v>
      </c>
      <c r="M27" s="13" t="str">
        <f>CONCATENATE([1]光源开孔!E15,[1]光源开孔!E14)</f>
        <v/>
      </c>
      <c r="N27" s="13" t="str">
        <f>CONCATENATE([1]光源开孔!F15,[1]光源开孔!F14)</f>
        <v/>
      </c>
      <c r="O27" s="13" t="str">
        <f>CONCATENATE([1]光源开孔!G15,[1]光源开孔!G14)</f>
        <v>HRB09XX</v>
      </c>
      <c r="P27" s="13" t="str">
        <f>CONCATENATE([1]光源开孔!H15,[1]光源开孔!H14)</f>
        <v>1507 HO/1512 HO/1507 HE/1512 HE</v>
      </c>
      <c r="Q27" s="13" t="str">
        <f>CONCATENATE([1]光源开孔!I15,[1]光源开孔!I14)</f>
        <v>LUXEON CX PLUS CoB M02F09/M03F09</v>
      </c>
      <c r="R27" s="13" t="str">
        <f>CONCATENATE([1]光源开孔!J15,[1]光源开孔!J14)</f>
        <v/>
      </c>
      <c r="S27" s="13" t="str">
        <f>CONCATENATE([1]光源开孔!K15,[1]光源开孔!K14)</f>
        <v/>
      </c>
      <c r="T27" s="13" t="str">
        <f>CONCATENATE([1]光源开孔!L15,[1]光源开孔!L14)</f>
        <v/>
      </c>
      <c r="U27" s="13" t="str">
        <f>CONCATENATE([1]光源开孔!M15,[1]光源开孔!M14)</f>
        <v>CertaFlux 1202/1203</v>
      </c>
      <c r="V27" s="13" t="str">
        <f>CONCATENATE([1]光源开孔!N15,[1]光源开孔!N14)</f>
        <v/>
      </c>
      <c r="W27" s="13" t="str">
        <f>CONCATENATE([1]光源开孔!O15,[1]光源开孔!O14)</f>
        <v/>
      </c>
      <c r="X27" s="13" t="str">
        <f>CONCATENATE([1]光源开孔!P15,[1]光源开孔!P14)</f>
        <v>HR Y5XX/FC F10/TS Y5XX/MD M20</v>
      </c>
      <c r="Y27" s="13" t="str">
        <f>CONCATENATE([1]光源开孔!Q15,[1]光源开孔!Q14)</f>
        <v/>
      </c>
      <c r="Z27" s="13" t="str">
        <f>CONCATENATE([1]光源开孔!R15,[1]光源开孔!R14)</f>
        <v/>
      </c>
      <c r="AA27" s="13" t="str">
        <f>CONCATENATE([1]光源开孔!S15,[1]光源开孔!S14)</f>
        <v>CR1511</v>
      </c>
      <c r="AB27" s="13" t="str">
        <f>CONCATENATE([1]光源开孔!T15,[1]光源开孔!T14)</f>
        <v/>
      </c>
      <c r="AC27" s="13" t="str">
        <f>CONCATENATE([1]光源开孔!U9)</f>
        <v/>
      </c>
      <c r="AD27" s="14"/>
      <c r="AE27" s="14"/>
      <c r="AF27" s="14"/>
    </row>
    <row r="28" spans="1:32" s="23" customFormat="1" ht="30" customHeight="1" x14ac:dyDescent="0.15">
      <c r="A28" s="16"/>
      <c r="B28" s="22" t="s">
        <v>122</v>
      </c>
      <c r="C28" s="22" t="s">
        <v>123</v>
      </c>
      <c r="D28" s="22" t="s">
        <v>124</v>
      </c>
      <c r="E28" s="22" t="s">
        <v>125</v>
      </c>
      <c r="F28" s="13" t="s">
        <v>126</v>
      </c>
      <c r="G28" s="13"/>
      <c r="H28" s="13"/>
      <c r="I28" s="13"/>
      <c r="J28" s="13" t="str">
        <f>CONCATENATE([1]光源开孔!B17)</f>
        <v/>
      </c>
      <c r="K28" s="13" t="str">
        <f>CONCATENATE([1]光源开孔!C17)</f>
        <v/>
      </c>
      <c r="L28" s="13" t="str">
        <f>CONCATENATE([1]光源开孔!D17)</f>
        <v/>
      </c>
      <c r="M28" s="13" t="str">
        <f>CONCATENATE([1]光源开孔!E17)</f>
        <v/>
      </c>
      <c r="N28" s="13" t="str">
        <f>CONCATENATE([1]光源开孔!F17)</f>
        <v/>
      </c>
      <c r="O28" s="13" t="str">
        <f>CONCATENATE([1]光源开孔!G17)</f>
        <v/>
      </c>
      <c r="P28" s="13" t="str">
        <f>CONCATENATE([1]光源开孔!H17)</f>
        <v/>
      </c>
      <c r="Q28" s="13" t="str">
        <f>CONCATENATE([1]光源开孔!I17)</f>
        <v>LUXEON COB 1202/1203/1204HD/1205HD</v>
      </c>
      <c r="R28" s="13" t="str">
        <f>CONCATENATE([1]光源开孔!J17)</f>
        <v/>
      </c>
      <c r="S28" s="13" t="str">
        <f>CONCATENATE([1]光源开孔!K17)</f>
        <v>NFCWL036B/048B/060B/072B</v>
      </c>
      <c r="T28" s="13" t="str">
        <f>CONCATENATE([1]光源开孔!L17)</f>
        <v/>
      </c>
      <c r="U28" s="13" t="str">
        <f>CONCATENATE([1]光源开孔!M17)</f>
        <v>Fortimo 1203/1204</v>
      </c>
      <c r="V28" s="13" t="str">
        <f>CONCATENATE([1]光源开孔!N17)</f>
        <v/>
      </c>
      <c r="W28" s="13" t="str">
        <f>CONCATENATE([1]光源开孔!O17)</f>
        <v/>
      </c>
      <c r="X28" s="13" t="str">
        <f>CONCATENATE([1]光源开孔!P17)</f>
        <v/>
      </c>
      <c r="Y28" s="13" t="str">
        <f>CONCATENATE([1]光源开孔!Q17)</f>
        <v/>
      </c>
      <c r="Z28" s="13" t="str">
        <f>CONCATENATE([1]光源开孔!R17)</f>
        <v/>
      </c>
      <c r="AA28" s="13" t="str">
        <f>CONCATENATE([1]光源开孔!S17)</f>
        <v/>
      </c>
      <c r="AB28" s="13" t="str">
        <f>CONCATENATE([1]光源开孔!T10)</f>
        <v/>
      </c>
      <c r="AC28" s="13" t="str">
        <f>CONCATENATE([1]光源开孔!U10)</f>
        <v/>
      </c>
      <c r="AD28" s="14"/>
      <c r="AE28" s="14"/>
      <c r="AF28" s="14"/>
    </row>
    <row r="29" spans="1:32" s="23" customFormat="1" ht="30" customHeight="1" x14ac:dyDescent="0.15">
      <c r="A29" s="18"/>
      <c r="B29" s="22" t="s">
        <v>127</v>
      </c>
      <c r="C29" s="22" t="s">
        <v>128</v>
      </c>
      <c r="D29" s="22" t="s">
        <v>129</v>
      </c>
      <c r="E29" s="22" t="s">
        <v>130</v>
      </c>
      <c r="F29" s="13" t="s">
        <v>131</v>
      </c>
      <c r="G29" s="13"/>
      <c r="H29" s="13"/>
      <c r="I29" s="13"/>
      <c r="J29" s="13" t="str">
        <f>CONCATENATE([1]光源开孔!B22)</f>
        <v>V13 GEN7/HD9/H15/E-27W/E-35W/E-42W</v>
      </c>
      <c r="K29" s="13" t="str">
        <f>CONCATENATE([1]光源开孔!C22)</f>
        <v>CLU711/CLU712//CLU721/CLU038/CLU03J</v>
      </c>
      <c r="L29" s="13" t="str">
        <f>CONCATENATE([1]光源开孔!D22)</f>
        <v/>
      </c>
      <c r="M29" s="13" t="str">
        <f>CONCATENATE([1]光源开孔!E22)</f>
        <v>HD40/HE15/HE18/HE24/HE30/HM15/HM18/HM24/HM30</v>
      </c>
      <c r="N29" s="13" t="str">
        <f>CONCATENATE([1]光源开孔!F22)</f>
        <v>XUAN1919</v>
      </c>
      <c r="O29" s="13" t="str">
        <f>CONCATENATE([1]光源开孔!G22)</f>
        <v/>
      </c>
      <c r="P29" s="13" t="str">
        <f>CONCATENATE([1]光源开孔!H22)</f>
        <v>2015 H1/2025 H1</v>
      </c>
      <c r="Q29" s="13" t="str">
        <f>CONCATENATE([1]光源开孔!I22)</f>
        <v/>
      </c>
      <c r="R29" s="13" t="str">
        <f>CONCATENATE([1]光源开孔!J22)</f>
        <v>CHM-9(XH)CXM-11/CHM-14(AC)/CXM-14(AC)</v>
      </c>
      <c r="S29" s="13" t="str">
        <f>CONCATENATE([1]光源开孔!K22)</f>
        <v/>
      </c>
      <c r="T29" s="13" t="str">
        <f>CONCATENATE([1]光源开孔!L22)</f>
        <v>S13/S15</v>
      </c>
      <c r="U29" s="13" t="str">
        <f>CONCATENATE([1]光源开孔!M22)</f>
        <v/>
      </c>
      <c r="V29" s="13" t="str">
        <f>CONCATENATE([1]光源开孔!N22)</f>
        <v>LC0X0C/LC0XXD</v>
      </c>
      <c r="W29" s="13" t="str">
        <f>CONCATENATE([1]光源开孔!O22)</f>
        <v>MJT 18W/24W/30W</v>
      </c>
      <c r="X29" s="13" t="str">
        <f>CONCATENATE([1]光源开孔!P22)</f>
        <v>FC F30/F40/MD M50</v>
      </c>
      <c r="Y29" s="13" t="str">
        <f>CONCATENATE([1]光源开孔!Q22)</f>
        <v>SLE G6 LES 15/LES 17/SLE G7 LES 13/LES 15</v>
      </c>
      <c r="Z29" s="13" t="str">
        <f>CONCATENATE([1]光源开孔!R22)</f>
        <v>XOB14</v>
      </c>
      <c r="AA29" s="13" t="str">
        <f>CONCATENATE([1]光源开孔!S22)</f>
        <v>CL2517</v>
      </c>
      <c r="AB29" s="13" t="str">
        <f>CONCATENATE([1]光源开孔!T11)</f>
        <v/>
      </c>
      <c r="AC29" s="13" t="str">
        <f>CONCATENATE([1]光源开孔!U11)</f>
        <v/>
      </c>
      <c r="AD29" s="14"/>
      <c r="AE29" s="14"/>
      <c r="AF29" s="14"/>
    </row>
    <row r="30" spans="1:32" ht="30" customHeight="1" x14ac:dyDescent="0.15">
      <c r="A30" s="5" t="s">
        <v>132</v>
      </c>
      <c r="B30" s="24" t="s">
        <v>133</v>
      </c>
      <c r="C30" s="24" t="s">
        <v>19</v>
      </c>
      <c r="D30" s="24" t="s">
        <v>134</v>
      </c>
      <c r="E30" s="24" t="s">
        <v>135</v>
      </c>
      <c r="F30" s="19" t="s">
        <v>136</v>
      </c>
      <c r="G30" s="19" t="s">
        <v>137</v>
      </c>
      <c r="H30" s="19"/>
      <c r="I30" s="19"/>
      <c r="J30" s="19" t="str">
        <f>CONCATENATE([1]光源开孔!B14,"/",[1]光源开孔!B15)</f>
        <v>V10 GEN6/V13 GEN6/H9</v>
      </c>
      <c r="K30" s="19" t="str">
        <f>CONCATENATE([1]光源开孔!C14,"/",[1]光源开孔!C15)</f>
        <v>/</v>
      </c>
      <c r="L30" s="19" t="str">
        <f>CONCATENATE([1]光源开孔!D14,"/",[1]光源开孔!D15)</f>
        <v>/CXA15XX/CXB15XX/CMA15XX</v>
      </c>
      <c r="M30" s="19" t="str">
        <f>CONCATENATE([1]光源开孔!E14,"/",[1]光源开孔!E15)</f>
        <v>/</v>
      </c>
      <c r="N30" s="19" t="str">
        <f>CONCATENATE([1]光源开孔!F14,"/",[1]光源开孔!F15)</f>
        <v>/</v>
      </c>
      <c r="O30" s="19" t="str">
        <f>CONCATENATE([1]光源开孔!G14,"/",[1]光源开孔!G15)</f>
        <v>/HRB09XX</v>
      </c>
      <c r="P30" s="19" t="str">
        <f>CONCATENATE([1]光源开孔!H14,"/",[1]光源开孔!H15)</f>
        <v>/1507 HO/1512 HO/1507 HE/1512 HE</v>
      </c>
      <c r="Q30" s="19" t="str">
        <f>CONCATENATE([1]光源开孔!I14,"/",[1]光源开孔!I15)</f>
        <v>/LUXEON CX PLUS CoB M02F09/M03F09</v>
      </c>
      <c r="R30" s="19" t="str">
        <f>CONCATENATE([1]光源开孔!J14,"/",[1]光源开孔!J15)</f>
        <v>/</v>
      </c>
      <c r="S30" s="19" t="str">
        <f>CONCATENATE([1]光源开孔!K14,"/",[1]光源开孔!K15)</f>
        <v>/</v>
      </c>
      <c r="T30" s="19" t="str">
        <f>CONCATENATE([1]光源开孔!L14,"/",[1]光源开孔!L15)</f>
        <v>/</v>
      </c>
      <c r="U30" s="19" t="str">
        <f>CONCATENATE([1]光源开孔!M14,"/",[1]光源开孔!M15)</f>
        <v>/CertaFlux 1202/1203</v>
      </c>
      <c r="V30" s="19" t="str">
        <f>CONCATENATE([1]光源开孔!N14,"/",[1]光源开孔!N15)</f>
        <v>/</v>
      </c>
      <c r="W30" s="19" t="str">
        <f>CONCATENATE([1]光源开孔!O14,"/",[1]光源开孔!O15)</f>
        <v>/</v>
      </c>
      <c r="X30" s="19" t="str">
        <f>CONCATENATE([1]光源开孔!P14,"/",[1]光源开孔!P15)</f>
        <v>HR Y5XX/FC F10/TS Y5XX/MD M20/</v>
      </c>
      <c r="Y30" s="19" t="str">
        <f>CONCATENATE([1]光源开孔!Q14,"/",[1]光源开孔!Q15)</f>
        <v>/</v>
      </c>
      <c r="Z30" s="19" t="str">
        <f>CONCATENATE([1]光源开孔!R14,"/",[1]光源开孔!R15)</f>
        <v>/</v>
      </c>
      <c r="AA30" s="19" t="str">
        <f>CONCATENATE([1]光源开孔!S14,"/",[1]光源开孔!S15)</f>
        <v>CR1511/</v>
      </c>
      <c r="AB30" s="19" t="str">
        <f>CONCATENATE([1]光源开孔!T14,"/",[1]光源开孔!T15)</f>
        <v>/</v>
      </c>
      <c r="AC30" s="19" t="str">
        <f>CONCATENATE([1]光源开孔!U14,"/",[1]光源开孔!U15)</f>
        <v>/</v>
      </c>
      <c r="AD30" s="19" t="str">
        <f>CONCATENATE([1]光源开孔!V14,"/",[1]光源开孔!V15)</f>
        <v>/</v>
      </c>
      <c r="AE30" s="19" t="str">
        <f>CONCATENATE([1]光源开孔!W14,"/",[1]光源开孔!W15)</f>
        <v>/</v>
      </c>
      <c r="AF30" s="14"/>
    </row>
    <row r="31" spans="1:32" ht="30" customHeight="1" x14ac:dyDescent="0.15">
      <c r="A31" s="10"/>
      <c r="B31" s="24" t="s">
        <v>138</v>
      </c>
      <c r="C31" s="24" t="s">
        <v>27</v>
      </c>
      <c r="D31" s="24" t="s">
        <v>139</v>
      </c>
      <c r="E31" s="24" t="s">
        <v>140</v>
      </c>
      <c r="F31" s="19" t="s">
        <v>141</v>
      </c>
      <c r="G31" s="19" t="s">
        <v>142</v>
      </c>
      <c r="H31" s="19"/>
      <c r="I31" s="19"/>
      <c r="J31" s="19" t="str">
        <f>CONCATENATE([1]光源开孔!B19,"/",[1]光源开孔!B22)</f>
        <v>H12/V13 GEN7/HD9/H15/E-27W/E-35W/E-42W</v>
      </c>
      <c r="K31" s="19" t="str">
        <f>CONCATENATE([1]光源开孔!C19,"/",[1]光源开孔!C22)</f>
        <v>/CLU711/CLU712//CLU721/CLU038/CLU03J</v>
      </c>
      <c r="L31" s="19" t="str">
        <f>CONCATENATE([1]光源开孔!D19,"/",[1]光源开孔!D22)</f>
        <v>CXA18XX/CXB18XX/CMA18XX/</v>
      </c>
      <c r="M31" s="19" t="str">
        <f>CONCATENATE([1]光源开孔!E19,"/",[1]光源开孔!E22)</f>
        <v>/HD40/HE15/HE18/HE24/HE30/HM15/HM18/HM24/HM30</v>
      </c>
      <c r="N31" s="19" t="str">
        <f>CONCATENATE([1]光源开孔!F19,"/",[1]光源开孔!F22)</f>
        <v>/XUAN1919</v>
      </c>
      <c r="O31" s="19" t="str">
        <f>CONCATENATE([1]光源开孔!G19,"/",[1]光源开孔!G22)</f>
        <v>HRB12XX/</v>
      </c>
      <c r="P31" s="19" t="str">
        <f>CONCATENATE([1]光源开孔!H19,"/",[1]光源开孔!H22)</f>
        <v>1820 HO/1820 HE/2015 H1/2025 H1</v>
      </c>
      <c r="Q31" s="19" t="str">
        <f>CONCATENATE([1]光源开孔!I19,"/",[1]光源开孔!I22)</f>
        <v>LUXEON CX PLUS CoB L04F12/L05F12/L08F14/</v>
      </c>
      <c r="R31" s="19" t="str">
        <f>CONCATENATE([1]光源开孔!J19,"/",[1]光源开孔!J22)</f>
        <v>/CHM-9(XH)CXM-11/CHM-14(AC)/CXM-14(AC)</v>
      </c>
      <c r="S31" s="19" t="str">
        <f>CONCATENATE([1]光源开孔!K19,"/",[1]光源开孔!K22)</f>
        <v>/</v>
      </c>
      <c r="T31" s="19" t="str">
        <f>CONCATENATE([1]光源开孔!L19,"/",[1]光源开孔!L22)</f>
        <v>/S13/S15</v>
      </c>
      <c r="U31" s="19" t="str">
        <f>CONCATENATE([1]光源开孔!M19,"/",[1]光源开孔!M22)</f>
        <v>CertaFlux 1204/1205/1208/</v>
      </c>
      <c r="V31" s="19" t="str">
        <f>CONCATENATE([1]光源开孔!N19,"/",[1]光源开孔!N22)</f>
        <v>/LC0X0C/LC0XXD</v>
      </c>
      <c r="W31" s="19" t="str">
        <f>CONCATENATE([1]光源开孔!O19,"/",[1]光源开孔!O22)</f>
        <v>/MJT 18W/24W/30W</v>
      </c>
      <c r="X31" s="19" t="str">
        <f>CONCATENATE([1]光源开孔!P19,"/",[1]光源开孔!P22)</f>
        <v>/FC F30/F40/MD M50</v>
      </c>
      <c r="Y31" s="19" t="str">
        <f>CONCATENATE([1]光源开孔!Q19,"/",[1]光源开孔!Q22)</f>
        <v>/SLE G6 LES 15/LES 17/SLE G7 LES 13/LES 15</v>
      </c>
      <c r="Z31" s="19" t="str">
        <f>CONCATENATE([1]光源开孔!R19,"/",[1]光源开孔!R22)</f>
        <v>/XOB14</v>
      </c>
      <c r="AA31" s="19" t="str">
        <f>CONCATENATE([1]光源开孔!S19,"/",[1]光源开孔!S22)</f>
        <v>CR1814/CL2517</v>
      </c>
      <c r="AB31" s="19" t="str">
        <f>CONCATENATE([1]光源开孔!T19,"/",[1]光源开孔!T22)</f>
        <v>/</v>
      </c>
      <c r="AC31" s="19" t="str">
        <f>CONCATENATE([1]光源开孔!U19,"/",[1]光源开孔!U22)</f>
        <v>/</v>
      </c>
      <c r="AD31" s="19" t="str">
        <f>CONCATENATE([1]光源开孔!V19,"/",[1]光源开孔!V22)</f>
        <v>/</v>
      </c>
      <c r="AE31" s="19" t="str">
        <f>CONCATENATE([1]光源开孔!W19,"/",[1]光源开孔!W22)</f>
        <v>/</v>
      </c>
      <c r="AF31" s="14"/>
    </row>
    <row r="32" spans="1:32" ht="30" customHeight="1" x14ac:dyDescent="0.15">
      <c r="A32" s="10"/>
      <c r="B32" s="24" t="s">
        <v>143</v>
      </c>
      <c r="C32" s="24" t="s">
        <v>32</v>
      </c>
      <c r="D32" s="24" t="s">
        <v>144</v>
      </c>
      <c r="E32" s="24" t="s">
        <v>145</v>
      </c>
      <c r="F32" s="25" t="s">
        <v>146</v>
      </c>
      <c r="G32" s="19"/>
      <c r="H32" s="19"/>
      <c r="I32" s="19"/>
      <c r="J32" s="19" t="str">
        <f>CONCATENATE([1]光源开孔!B24)</f>
        <v/>
      </c>
      <c r="K32" s="19" t="str">
        <f>CONCATENATE([1]光源开孔!C24)</f>
        <v/>
      </c>
      <c r="L32" s="19" t="str">
        <f>CONCATENATE([1]光源开孔!D24)</f>
        <v/>
      </c>
      <c r="M32" s="19" t="str">
        <f>CONCATENATE([1]光源开孔!E24)</f>
        <v/>
      </c>
      <c r="N32" s="19" t="str">
        <f>CONCATENATE([1]光源开孔!F24)</f>
        <v>JU2024</v>
      </c>
      <c r="O32" s="19" t="str">
        <f>CONCATENATE([1]光源开孔!G24)</f>
        <v/>
      </c>
      <c r="P32" s="19" t="str">
        <f>CONCATENATE([1]光源开孔!H24)</f>
        <v/>
      </c>
      <c r="Q32" s="19" t="str">
        <f>CONCATENATE([1]光源开孔!I24)</f>
        <v>LUXEON COB 1204/1205/1208</v>
      </c>
      <c r="R32" s="19" t="str">
        <f>CONCATENATE([1]光源开孔!J24)</f>
        <v/>
      </c>
      <c r="S32" s="19" t="str">
        <f>CONCATENATE([1]光源开孔!K24)</f>
        <v/>
      </c>
      <c r="T32" s="19" t="str">
        <f>CONCATENATE([1]光源开孔!L24)</f>
        <v/>
      </c>
      <c r="U32" s="19" t="str">
        <f>CONCATENATE([1]光源开孔!M24)</f>
        <v>Fortimo 1205/Fortimo 1208</v>
      </c>
      <c r="V32" s="19" t="str">
        <f>CONCATENATE([1]光源开孔!N24)</f>
        <v/>
      </c>
      <c r="W32" s="19" t="str">
        <f>CONCATENATE([1]光源开孔!O24)</f>
        <v/>
      </c>
      <c r="X32" s="19" t="str">
        <f>CONCATENATE([1]光源开孔!P24)</f>
        <v/>
      </c>
      <c r="Y32" s="19" t="str">
        <f>CONCATENATE([1]光源开孔!Q24)</f>
        <v/>
      </c>
      <c r="Z32" s="19" t="str">
        <f>CONCATENATE([1]光源开孔!R24)</f>
        <v/>
      </c>
      <c r="AA32" s="19" t="str">
        <f>CONCATENATE([1]光源开孔!S24)</f>
        <v/>
      </c>
      <c r="AB32" s="19" t="str">
        <f>CONCATENATE([1]光源开孔!T24)</f>
        <v/>
      </c>
      <c r="AC32" s="19" t="str">
        <f>CONCATENATE([1]光源开孔!U24)</f>
        <v/>
      </c>
      <c r="AD32" s="19" t="str">
        <f>CONCATENATE([1]光源开孔!V24)</f>
        <v/>
      </c>
      <c r="AE32" s="19" t="str">
        <f>CONCATENATE([1]光源开孔!W24)</f>
        <v/>
      </c>
      <c r="AF32" s="14"/>
    </row>
    <row r="33" spans="1:32" ht="30" customHeight="1" x14ac:dyDescent="0.15">
      <c r="A33" s="10"/>
      <c r="B33" s="24" t="s">
        <v>147</v>
      </c>
      <c r="C33" s="24" t="s">
        <v>70</v>
      </c>
      <c r="D33" s="24" t="s">
        <v>148</v>
      </c>
      <c r="E33" s="24" t="s">
        <v>149</v>
      </c>
      <c r="F33" s="19" t="s">
        <v>150</v>
      </c>
      <c r="G33" s="19"/>
      <c r="H33" s="19"/>
      <c r="I33" s="19"/>
      <c r="J33" s="19" t="str">
        <f>CONCATENATE([1]光源开孔!B17)</f>
        <v/>
      </c>
      <c r="K33" s="19" t="str">
        <f>CONCATENATE([1]光源开孔!C17)</f>
        <v/>
      </c>
      <c r="L33" s="19" t="str">
        <f>CONCATENATE([1]光源开孔!D17)</f>
        <v/>
      </c>
      <c r="M33" s="19" t="str">
        <f>CONCATENATE([1]光源开孔!E17)</f>
        <v/>
      </c>
      <c r="N33" s="19" t="str">
        <f>CONCATENATE([1]光源开孔!F17)</f>
        <v/>
      </c>
      <c r="O33" s="19" t="str">
        <f>CONCATENATE([1]光源开孔!G17)</f>
        <v/>
      </c>
      <c r="P33" s="19" t="str">
        <f>CONCATENATE([1]光源开孔!H17)</f>
        <v/>
      </c>
      <c r="Q33" s="19" t="str">
        <f>CONCATENATE([1]光源开孔!I17)</f>
        <v>LUXEON COB 1202/1203/1204HD/1205HD</v>
      </c>
      <c r="R33" s="19" t="str">
        <f>CONCATENATE([1]光源开孔!J17)</f>
        <v/>
      </c>
      <c r="S33" s="19" t="str">
        <f>CONCATENATE([1]光源开孔!K17)</f>
        <v>NFCWL036B/048B/060B/072B</v>
      </c>
      <c r="T33" s="19" t="str">
        <f>CONCATENATE([1]光源开孔!L17)</f>
        <v/>
      </c>
      <c r="U33" s="19" t="str">
        <f>CONCATENATE([1]光源开孔!M17)</f>
        <v>Fortimo 1203/1204</v>
      </c>
      <c r="V33" s="19" t="str">
        <f>CONCATENATE([1]光源开孔!N17)</f>
        <v/>
      </c>
      <c r="W33" s="19" t="str">
        <f>CONCATENATE([1]光源开孔!O17)</f>
        <v/>
      </c>
      <c r="X33" s="19" t="str">
        <f>CONCATENATE([1]光源开孔!P17)</f>
        <v/>
      </c>
      <c r="Y33" s="19" t="str">
        <f>CONCATENATE([1]光源开孔!Q17)</f>
        <v/>
      </c>
      <c r="Z33" s="19" t="str">
        <f>CONCATENATE([1]光源开孔!R17)</f>
        <v/>
      </c>
      <c r="AA33" s="19" t="str">
        <f>CONCATENATE([1]光源开孔!S17)</f>
        <v/>
      </c>
      <c r="AB33" s="19" t="str">
        <f>CONCATENATE([1]光源开孔!T17)</f>
        <v/>
      </c>
      <c r="AC33" s="19" t="str">
        <f>CONCATENATE([1]光源开孔!U17)</f>
        <v/>
      </c>
      <c r="AD33" s="19" t="str">
        <f>CONCATENATE([1]光源开孔!V17)</f>
        <v/>
      </c>
      <c r="AE33" s="19" t="str">
        <f>CONCATENATE([1]光源开孔!W17)</f>
        <v/>
      </c>
      <c r="AF33" s="14"/>
    </row>
    <row r="34" spans="1:32" ht="30" customHeight="1" x14ac:dyDescent="0.15">
      <c r="A34" s="11"/>
      <c r="B34" s="24" t="s">
        <v>151</v>
      </c>
      <c r="C34" s="24" t="s">
        <v>37</v>
      </c>
      <c r="D34" s="24" t="s">
        <v>152</v>
      </c>
      <c r="E34" s="24" t="s">
        <v>153</v>
      </c>
      <c r="F34" s="19" t="s">
        <v>154</v>
      </c>
      <c r="G34" s="19"/>
      <c r="H34" s="19"/>
      <c r="I34" s="19"/>
      <c r="J34" s="19" t="str">
        <f>CONCATENATE(J40)</f>
        <v>V10 GEN7/HD6/E-7W/E-13W/E-18W</v>
      </c>
      <c r="K34" s="19" t="str">
        <f t="shared" ref="K34:AB34" si="1">CONCATENATE(K40)</f>
        <v>CLU701/CLU702/CLU7B2/CLU7A2/CLU028/CLU02J</v>
      </c>
      <c r="L34" s="19" t="str">
        <f t="shared" si="1"/>
        <v/>
      </c>
      <c r="M34" s="19" t="str">
        <f t="shared" si="1"/>
        <v>HM10/HD10/HD13/HD24/HE03/HM03/HE06/HM06/HE09/HM09/HE13/HM13</v>
      </c>
      <c r="N34" s="19" t="str">
        <f t="shared" si="1"/>
        <v>XUAN1313</v>
      </c>
      <c r="O34" s="19" t="str">
        <f t="shared" si="1"/>
        <v/>
      </c>
      <c r="P34" s="19" t="str">
        <f t="shared" si="1"/>
        <v>1309 H1/1312 H1</v>
      </c>
      <c r="Q34" s="19" t="str">
        <f t="shared" si="1"/>
        <v/>
      </c>
      <c r="R34" s="19" t="str">
        <f t="shared" si="1"/>
        <v>CXM-3/CXM-4/CXM-6(GEN4)/CHM-9(AC)/CLM-9/CXM-9(AC)</v>
      </c>
      <c r="S34" s="19" t="str">
        <f t="shared" si="1"/>
        <v/>
      </c>
      <c r="T34" s="19" t="str">
        <f t="shared" si="1"/>
        <v>S9</v>
      </c>
      <c r="U34" s="19" t="str">
        <f t="shared" si="1"/>
        <v/>
      </c>
      <c r="V34" s="19" t="str">
        <f t="shared" si="1"/>
        <v>LC010C/LC00XD/LC013D</v>
      </c>
      <c r="W34" s="19" t="str">
        <f t="shared" si="1"/>
        <v>MJT 6W/9W12W</v>
      </c>
      <c r="X34" s="19" t="str">
        <f t="shared" si="1"/>
        <v>HR Y3XX/TS Y3XX/MD M02/M04/M05/M10</v>
      </c>
      <c r="Y34" s="19" t="str">
        <f t="shared" si="1"/>
        <v>SLE G6 LES 10/SLE G7 LES 09</v>
      </c>
      <c r="Z34" s="19" t="str">
        <f t="shared" si="1"/>
        <v>XOB06/XOB09</v>
      </c>
      <c r="AA34" s="19" t="str">
        <f t="shared" si="1"/>
        <v>CL1311</v>
      </c>
      <c r="AB34" s="19" t="str">
        <f t="shared" si="1"/>
        <v/>
      </c>
      <c r="AC34" s="19"/>
      <c r="AD34" s="26"/>
      <c r="AE34" s="26"/>
      <c r="AF34" s="14"/>
    </row>
    <row r="35" spans="1:32" ht="30" customHeight="1" x14ac:dyDescent="0.15">
      <c r="A35" s="12" t="s">
        <v>155</v>
      </c>
      <c r="B35" s="13" t="s">
        <v>156</v>
      </c>
      <c r="C35" s="13" t="s">
        <v>19</v>
      </c>
      <c r="D35" s="13" t="s">
        <v>157</v>
      </c>
      <c r="E35" s="13" t="s">
        <v>158</v>
      </c>
      <c r="F35" s="13" t="s">
        <v>159</v>
      </c>
      <c r="G35" s="13"/>
      <c r="H35" s="13"/>
      <c r="I35" s="13"/>
      <c r="J35" s="13" t="str">
        <f>CONCATENATE([1]光源开孔!B22)</f>
        <v>V13 GEN7/HD9/H15/E-27W/E-35W/E-42W</v>
      </c>
      <c r="K35" s="13" t="str">
        <f>CONCATENATE([1]光源开孔!C22)</f>
        <v>CLU711/CLU712//CLU721/CLU038/CLU03J</v>
      </c>
      <c r="L35" s="13" t="str">
        <f>CONCATENATE([1]光源开孔!D22)</f>
        <v/>
      </c>
      <c r="M35" s="13" t="str">
        <f>CONCATENATE([1]光源开孔!E22)</f>
        <v>HD40/HE15/HE18/HE24/HE30/HM15/HM18/HM24/HM30</v>
      </c>
      <c r="N35" s="13" t="str">
        <f>CONCATENATE([1]光源开孔!F22)</f>
        <v>XUAN1919</v>
      </c>
      <c r="O35" s="13" t="str">
        <f>CONCATENATE([1]光源开孔!G22)</f>
        <v/>
      </c>
      <c r="P35" s="13" t="str">
        <f>CONCATENATE([1]光源开孔!H22)</f>
        <v>2015 H1/2025 H1</v>
      </c>
      <c r="Q35" s="13" t="str">
        <f>CONCATENATE([1]光源开孔!I22)</f>
        <v/>
      </c>
      <c r="R35" s="13" t="str">
        <f>CONCATENATE([1]光源开孔!J22)</f>
        <v>CHM-9(XH)CXM-11/CHM-14(AC)/CXM-14(AC)</v>
      </c>
      <c r="S35" s="13" t="str">
        <f>CONCATENATE([1]光源开孔!K22)</f>
        <v/>
      </c>
      <c r="T35" s="13" t="str">
        <f>CONCATENATE([1]光源开孔!L22)</f>
        <v>S13/S15</v>
      </c>
      <c r="U35" s="13" t="str">
        <f>CONCATENATE([1]光源开孔!M22)</f>
        <v/>
      </c>
      <c r="V35" s="13" t="str">
        <f>CONCATENATE([1]光源开孔!N22)</f>
        <v>LC0X0C/LC0XXD</v>
      </c>
      <c r="W35" s="13" t="str">
        <f>CONCATENATE([1]光源开孔!O22)</f>
        <v>MJT 18W/24W/30W</v>
      </c>
      <c r="X35" s="13" t="str">
        <f>CONCATENATE([1]光源开孔!P22)</f>
        <v>FC F30/F40/MD M50</v>
      </c>
      <c r="Y35" s="13" t="str">
        <f>CONCATENATE([1]光源开孔!Q22)</f>
        <v>SLE G6 LES 15/LES 17/SLE G7 LES 13/LES 15</v>
      </c>
      <c r="Z35" s="13" t="str">
        <f>CONCATENATE([1]光源开孔!R22)</f>
        <v>XOB14</v>
      </c>
      <c r="AA35" s="13" t="str">
        <f>CONCATENATE([1]光源开孔!S22)</f>
        <v>CL2517</v>
      </c>
      <c r="AB35" s="13" t="str">
        <f>CONCATENATE([1]光源开孔!T22)</f>
        <v/>
      </c>
      <c r="AC35" s="13" t="str">
        <f>CONCATENATE([1]光源开孔!U22)</f>
        <v/>
      </c>
      <c r="AD35" s="13" t="str">
        <f>CONCATENATE([1]光源开孔!V22)</f>
        <v/>
      </c>
      <c r="AE35" s="13" t="str">
        <f>CONCATENATE([1]光源开孔!W22)</f>
        <v/>
      </c>
      <c r="AF35" s="14"/>
    </row>
    <row r="36" spans="1:32" ht="30" customHeight="1" x14ac:dyDescent="0.15">
      <c r="A36" s="16"/>
      <c r="B36" s="13" t="s">
        <v>160</v>
      </c>
      <c r="C36" s="13" t="s">
        <v>27</v>
      </c>
      <c r="D36" s="13" t="s">
        <v>161</v>
      </c>
      <c r="E36" s="13" t="s">
        <v>162</v>
      </c>
      <c r="F36" s="13" t="s">
        <v>163</v>
      </c>
      <c r="G36" s="13" t="s">
        <v>164</v>
      </c>
      <c r="H36" s="13"/>
      <c r="I36" s="13"/>
      <c r="J36" s="13" t="str">
        <f>J18</f>
        <v>/H9</v>
      </c>
      <c r="K36" s="13" t="str">
        <f t="shared" ref="K36:AA36" si="2">K18</f>
        <v>/</v>
      </c>
      <c r="L36" s="13" t="str">
        <f t="shared" si="2"/>
        <v>/CXA15XX/CXB15XX/CMA15XX</v>
      </c>
      <c r="M36" s="13" t="str">
        <f t="shared" si="2"/>
        <v>/</v>
      </c>
      <c r="N36" s="13" t="str">
        <f t="shared" si="2"/>
        <v>/</v>
      </c>
      <c r="O36" s="13" t="str">
        <f t="shared" si="2"/>
        <v>/HRB09XX</v>
      </c>
      <c r="P36" s="13" t="str">
        <f t="shared" si="2"/>
        <v>/1507 HO/1512 HO/1507 HE/1512 HE</v>
      </c>
      <c r="Q36" s="13" t="str">
        <f t="shared" si="2"/>
        <v>/LUXEON CX PLUS CoB M02F09/M03F09</v>
      </c>
      <c r="R36" s="13" t="str">
        <f t="shared" si="2"/>
        <v>CHM-9(AA)/CXM-9(AA)/</v>
      </c>
      <c r="S36" s="13" t="str">
        <f t="shared" si="2"/>
        <v>/</v>
      </c>
      <c r="T36" s="13" t="str">
        <f t="shared" si="2"/>
        <v>/</v>
      </c>
      <c r="U36" s="13" t="str">
        <f t="shared" si="2"/>
        <v>/CertaFlux 1202/1203</v>
      </c>
      <c r="V36" s="13" t="str">
        <f t="shared" si="2"/>
        <v>/</v>
      </c>
      <c r="W36" s="13" t="str">
        <f t="shared" si="2"/>
        <v>/</v>
      </c>
      <c r="X36" s="13" t="str">
        <f t="shared" si="2"/>
        <v>/</v>
      </c>
      <c r="Y36" s="13" t="str">
        <f t="shared" si="2"/>
        <v>/</v>
      </c>
      <c r="Z36" s="13" t="str">
        <f t="shared" si="2"/>
        <v>/</v>
      </c>
      <c r="AA36" s="13" t="str">
        <f t="shared" si="2"/>
        <v>/</v>
      </c>
      <c r="AB36" s="13"/>
      <c r="AC36" s="13"/>
      <c r="AD36" s="14"/>
      <c r="AE36" s="14"/>
      <c r="AF36" s="14"/>
    </row>
    <row r="37" spans="1:32" ht="30" customHeight="1" x14ac:dyDescent="0.15">
      <c r="A37" s="16"/>
      <c r="B37" s="13" t="s">
        <v>165</v>
      </c>
      <c r="C37" s="13" t="s">
        <v>32</v>
      </c>
      <c r="D37" s="13" t="s">
        <v>166</v>
      </c>
      <c r="E37" s="13" t="s">
        <v>167</v>
      </c>
      <c r="F37" s="13" t="s">
        <v>168</v>
      </c>
      <c r="G37" s="13" t="s">
        <v>169</v>
      </c>
      <c r="H37" s="13"/>
      <c r="I37" s="13"/>
      <c r="J37" s="13" t="str">
        <f>J31</f>
        <v>H12/V13 GEN7/HD9/H15/E-27W/E-35W/E-42W</v>
      </c>
      <c r="K37" s="13" t="str">
        <f t="shared" ref="K37:AA38" si="3">K31</f>
        <v>/CLU711/CLU712//CLU721/CLU038/CLU03J</v>
      </c>
      <c r="L37" s="13" t="str">
        <f t="shared" si="3"/>
        <v>CXA18XX/CXB18XX/CMA18XX/</v>
      </c>
      <c r="M37" s="13" t="str">
        <f t="shared" si="3"/>
        <v>/HD40/HE15/HE18/HE24/HE30/HM15/HM18/HM24/HM30</v>
      </c>
      <c r="N37" s="13" t="str">
        <f t="shared" si="3"/>
        <v>/XUAN1919</v>
      </c>
      <c r="O37" s="13" t="str">
        <f t="shared" si="3"/>
        <v>HRB12XX/</v>
      </c>
      <c r="P37" s="13" t="str">
        <f t="shared" si="3"/>
        <v>1820 HO/1820 HE/2015 H1/2025 H1</v>
      </c>
      <c r="Q37" s="13" t="str">
        <f t="shared" si="3"/>
        <v>LUXEON CX PLUS CoB L04F12/L05F12/L08F14/</v>
      </c>
      <c r="R37" s="13" t="str">
        <f t="shared" si="3"/>
        <v>/CHM-9(XH)CXM-11/CHM-14(AC)/CXM-14(AC)</v>
      </c>
      <c r="S37" s="13" t="str">
        <f t="shared" si="3"/>
        <v>/</v>
      </c>
      <c r="T37" s="13" t="str">
        <f t="shared" si="3"/>
        <v>/S13/S15</v>
      </c>
      <c r="U37" s="13" t="str">
        <f t="shared" si="3"/>
        <v>CertaFlux 1204/1205/1208/</v>
      </c>
      <c r="V37" s="13" t="str">
        <f t="shared" si="3"/>
        <v>/LC0X0C/LC0XXD</v>
      </c>
      <c r="W37" s="13" t="str">
        <f t="shared" si="3"/>
        <v>/MJT 18W/24W/30W</v>
      </c>
      <c r="X37" s="13" t="str">
        <f t="shared" si="3"/>
        <v>/FC F30/F40/MD M50</v>
      </c>
      <c r="Y37" s="13" t="str">
        <f t="shared" si="3"/>
        <v>/SLE G6 LES 15/LES 17/SLE G7 LES 13/LES 15</v>
      </c>
      <c r="Z37" s="13" t="str">
        <f t="shared" si="3"/>
        <v>/XOB14</v>
      </c>
      <c r="AA37" s="13" t="str">
        <f t="shared" si="3"/>
        <v>CR1814/CL2517</v>
      </c>
      <c r="AB37" s="13"/>
      <c r="AC37" s="13"/>
      <c r="AD37" s="14"/>
      <c r="AE37" s="14"/>
      <c r="AF37" s="14"/>
    </row>
    <row r="38" spans="1:32" ht="30" customHeight="1" x14ac:dyDescent="0.15">
      <c r="A38" s="16"/>
      <c r="B38" s="13" t="s">
        <v>170</v>
      </c>
      <c r="C38" s="13" t="s">
        <v>70</v>
      </c>
      <c r="D38" s="13" t="s">
        <v>171</v>
      </c>
      <c r="E38" s="13" t="s">
        <v>172</v>
      </c>
      <c r="F38" s="13" t="s">
        <v>173</v>
      </c>
      <c r="G38" s="13"/>
      <c r="H38" s="13"/>
      <c r="I38" s="13"/>
      <c r="J38" s="13" t="str">
        <f>J32</f>
        <v/>
      </c>
      <c r="K38" s="13" t="str">
        <f t="shared" si="3"/>
        <v/>
      </c>
      <c r="L38" s="13" t="str">
        <f t="shared" si="3"/>
        <v/>
      </c>
      <c r="M38" s="13" t="str">
        <f t="shared" si="3"/>
        <v/>
      </c>
      <c r="N38" s="13" t="str">
        <f t="shared" si="3"/>
        <v>JU2024</v>
      </c>
      <c r="O38" s="13" t="str">
        <f t="shared" si="3"/>
        <v/>
      </c>
      <c r="P38" s="13" t="str">
        <f t="shared" si="3"/>
        <v/>
      </c>
      <c r="Q38" s="13" t="str">
        <f t="shared" si="3"/>
        <v>LUXEON COB 1204/1205/1208</v>
      </c>
      <c r="R38" s="13" t="str">
        <f t="shared" si="3"/>
        <v/>
      </c>
      <c r="S38" s="13" t="str">
        <f t="shared" si="3"/>
        <v/>
      </c>
      <c r="T38" s="13" t="str">
        <f t="shared" si="3"/>
        <v/>
      </c>
      <c r="U38" s="13" t="str">
        <f t="shared" si="3"/>
        <v>Fortimo 1205/Fortimo 1208</v>
      </c>
      <c r="V38" s="13" t="str">
        <f t="shared" si="3"/>
        <v/>
      </c>
      <c r="W38" s="13" t="str">
        <f t="shared" si="3"/>
        <v/>
      </c>
      <c r="X38" s="13" t="str">
        <f t="shared" si="3"/>
        <v/>
      </c>
      <c r="Y38" s="13" t="str">
        <f t="shared" si="3"/>
        <v/>
      </c>
      <c r="Z38" s="13" t="str">
        <f t="shared" si="3"/>
        <v/>
      </c>
      <c r="AA38" s="13" t="str">
        <f t="shared" si="3"/>
        <v/>
      </c>
      <c r="AB38" s="13"/>
      <c r="AC38" s="13"/>
      <c r="AD38" s="14"/>
      <c r="AE38" s="14"/>
      <c r="AF38" s="14"/>
    </row>
    <row r="39" spans="1:32" ht="30" customHeight="1" x14ac:dyDescent="0.15">
      <c r="A39" s="16"/>
      <c r="B39" s="13" t="s">
        <v>174</v>
      </c>
      <c r="C39" s="13" t="s">
        <v>37</v>
      </c>
      <c r="D39" s="13" t="s">
        <v>175</v>
      </c>
      <c r="E39" s="13" t="s">
        <v>176</v>
      </c>
      <c r="F39" s="13" t="s">
        <v>177</v>
      </c>
      <c r="G39" s="13"/>
      <c r="H39" s="13"/>
      <c r="I39" s="13"/>
      <c r="J39" s="13" t="str">
        <f t="shared" ref="J39:AA39" si="4">J12</f>
        <v/>
      </c>
      <c r="K39" s="13" t="str">
        <f t="shared" si="4"/>
        <v/>
      </c>
      <c r="L39" s="13" t="str">
        <f t="shared" si="4"/>
        <v/>
      </c>
      <c r="M39" s="13" t="str">
        <f t="shared" si="4"/>
        <v/>
      </c>
      <c r="N39" s="13" t="str">
        <f t="shared" si="4"/>
        <v/>
      </c>
      <c r="O39" s="13" t="str">
        <f t="shared" si="4"/>
        <v/>
      </c>
      <c r="P39" s="13" t="str">
        <f t="shared" si="4"/>
        <v/>
      </c>
      <c r="Q39" s="13" t="str">
        <f t="shared" si="4"/>
        <v/>
      </c>
      <c r="R39" s="13" t="str">
        <f t="shared" si="4"/>
        <v>CHM-9(AA)/CXM-9(AA)</v>
      </c>
      <c r="S39" s="13" t="str">
        <f t="shared" si="4"/>
        <v/>
      </c>
      <c r="T39" s="13" t="str">
        <f t="shared" si="4"/>
        <v/>
      </c>
      <c r="U39" s="13" t="str">
        <f t="shared" si="4"/>
        <v/>
      </c>
      <c r="V39" s="13" t="str">
        <f t="shared" si="4"/>
        <v/>
      </c>
      <c r="W39" s="13" t="str">
        <f t="shared" si="4"/>
        <v/>
      </c>
      <c r="X39" s="13" t="str">
        <f t="shared" si="4"/>
        <v/>
      </c>
      <c r="Y39" s="13" t="str">
        <f t="shared" si="4"/>
        <v/>
      </c>
      <c r="Z39" s="13" t="str">
        <f t="shared" si="4"/>
        <v/>
      </c>
      <c r="AA39" s="13" t="str">
        <f t="shared" si="4"/>
        <v/>
      </c>
      <c r="AB39" s="13"/>
      <c r="AC39" s="13"/>
      <c r="AD39" s="14"/>
      <c r="AE39" s="14"/>
      <c r="AF39" s="14"/>
    </row>
    <row r="40" spans="1:32" ht="30" customHeight="1" x14ac:dyDescent="0.15">
      <c r="A40" s="18"/>
      <c r="B40" s="13" t="s">
        <v>178</v>
      </c>
      <c r="C40" s="13" t="s">
        <v>113</v>
      </c>
      <c r="D40" s="13" t="s">
        <v>179</v>
      </c>
      <c r="E40" s="13" t="s">
        <v>180</v>
      </c>
      <c r="F40" s="13" t="s">
        <v>154</v>
      </c>
      <c r="G40" s="13"/>
      <c r="H40" s="13"/>
      <c r="I40" s="13"/>
      <c r="J40" s="13" t="str">
        <f>CONCATENATE([1]光源开孔!B10)</f>
        <v>V10 GEN7/HD6/E-7W/E-13W/E-18W</v>
      </c>
      <c r="K40" s="13" t="str">
        <f>CONCATENATE([1]光源开孔!C10)</f>
        <v>CLU701/CLU702/CLU7B2/CLU7A2/CLU028/CLU02J</v>
      </c>
      <c r="L40" s="13" t="str">
        <f>CONCATENATE([1]光源开孔!D10)</f>
        <v/>
      </c>
      <c r="M40" s="13" t="str">
        <f>CONCATENATE([1]光源开孔!E10)</f>
        <v>HM10/HD10/HD13/HD24/HE03/HM03/HE06/HM06/HE09/HM09/HE13/HM13</v>
      </c>
      <c r="N40" s="13" t="str">
        <f>CONCATENATE([1]光源开孔!F10)</f>
        <v>XUAN1313</v>
      </c>
      <c r="O40" s="13" t="str">
        <f>CONCATENATE([1]光源开孔!G10)</f>
        <v/>
      </c>
      <c r="P40" s="13" t="str">
        <f>CONCATENATE([1]光源开孔!H10)</f>
        <v>1309 H1/1312 H1</v>
      </c>
      <c r="Q40" s="13" t="str">
        <f>CONCATENATE([1]光源开孔!I10)</f>
        <v/>
      </c>
      <c r="R40" s="13" t="str">
        <f>CONCATENATE([1]光源开孔!J10)</f>
        <v>CXM-3/CXM-4/CXM-6(GEN4)/CHM-9(AC)/CLM-9/CXM-9(AC)</v>
      </c>
      <c r="S40" s="13" t="str">
        <f>CONCATENATE([1]光源开孔!K10)</f>
        <v/>
      </c>
      <c r="T40" s="13" t="str">
        <f>CONCATENATE([1]光源开孔!L10)</f>
        <v>S9</v>
      </c>
      <c r="U40" s="13" t="str">
        <f>CONCATENATE([1]光源开孔!M10)</f>
        <v/>
      </c>
      <c r="V40" s="13" t="str">
        <f>CONCATENATE([1]光源开孔!N10)</f>
        <v>LC010C/LC00XD/LC013D</v>
      </c>
      <c r="W40" s="13" t="str">
        <f>CONCATENATE([1]光源开孔!O10)</f>
        <v>MJT 6W/9W12W</v>
      </c>
      <c r="X40" s="13" t="str">
        <f>CONCATENATE([1]光源开孔!P10)</f>
        <v>HR Y3XX/TS Y3XX/MD M02/M04/M05/M10</v>
      </c>
      <c r="Y40" s="13" t="str">
        <f>CONCATENATE([1]光源开孔!Q10)</f>
        <v>SLE G6 LES 10/SLE G7 LES 09</v>
      </c>
      <c r="Z40" s="13" t="str">
        <f>CONCATENATE([1]光源开孔!R10)</f>
        <v>XOB06/XOB09</v>
      </c>
      <c r="AA40" s="13" t="str">
        <f>CONCATENATE([1]光源开孔!S10)</f>
        <v>CL1311</v>
      </c>
      <c r="AB40" s="13" t="str">
        <f>CONCATENATE([1]光源开孔!T10)</f>
        <v/>
      </c>
      <c r="AC40" s="13" t="str">
        <f>CONCATENATE([1]光源开孔!U10)</f>
        <v/>
      </c>
      <c r="AD40" s="13" t="str">
        <f>CONCATENATE([1]光源开孔!V10)</f>
        <v/>
      </c>
      <c r="AE40" s="13" t="str">
        <f>CONCATENATE([1]光源开孔!W10)</f>
        <v/>
      </c>
      <c r="AF40" s="14"/>
    </row>
    <row r="41" spans="1:32" ht="30" customHeight="1" x14ac:dyDescent="0.15">
      <c r="A41" s="5" t="s">
        <v>181</v>
      </c>
      <c r="B41" s="19" t="s">
        <v>182</v>
      </c>
      <c r="C41" s="19" t="s">
        <v>19</v>
      </c>
      <c r="D41" s="19" t="s">
        <v>183</v>
      </c>
      <c r="E41" s="19" t="s">
        <v>184</v>
      </c>
      <c r="F41" s="19" t="s">
        <v>81</v>
      </c>
      <c r="G41" s="19" t="s">
        <v>82</v>
      </c>
      <c r="H41" s="19"/>
      <c r="I41" s="19"/>
      <c r="J41" s="19" t="str">
        <f>J30</f>
        <v>V10 GEN6/V13 GEN6/H9</v>
      </c>
      <c r="K41" s="19" t="str">
        <f t="shared" ref="K41:AA43" si="5">K30</f>
        <v>/</v>
      </c>
      <c r="L41" s="19" t="str">
        <f t="shared" si="5"/>
        <v>/CXA15XX/CXB15XX/CMA15XX</v>
      </c>
      <c r="M41" s="19" t="str">
        <f t="shared" si="5"/>
        <v>/</v>
      </c>
      <c r="N41" s="19" t="str">
        <f t="shared" si="5"/>
        <v>/</v>
      </c>
      <c r="O41" s="19" t="str">
        <f t="shared" si="5"/>
        <v>/HRB09XX</v>
      </c>
      <c r="P41" s="19" t="str">
        <f t="shared" si="5"/>
        <v>/1507 HO/1512 HO/1507 HE/1512 HE</v>
      </c>
      <c r="Q41" s="19" t="str">
        <f t="shared" si="5"/>
        <v>/LUXEON CX PLUS CoB M02F09/M03F09</v>
      </c>
      <c r="R41" s="19" t="str">
        <f t="shared" si="5"/>
        <v>/</v>
      </c>
      <c r="S41" s="19" t="str">
        <f t="shared" si="5"/>
        <v>/</v>
      </c>
      <c r="T41" s="19" t="str">
        <f t="shared" si="5"/>
        <v>/</v>
      </c>
      <c r="U41" s="19" t="str">
        <f t="shared" si="5"/>
        <v>/CertaFlux 1202/1203</v>
      </c>
      <c r="V41" s="19" t="str">
        <f t="shared" si="5"/>
        <v>/</v>
      </c>
      <c r="W41" s="19" t="str">
        <f t="shared" si="5"/>
        <v>/</v>
      </c>
      <c r="X41" s="19" t="str">
        <f t="shared" si="5"/>
        <v>HR Y5XX/FC F10/TS Y5XX/MD M20/</v>
      </c>
      <c r="Y41" s="19" t="str">
        <f t="shared" si="5"/>
        <v>/</v>
      </c>
      <c r="Z41" s="19" t="str">
        <f t="shared" si="5"/>
        <v>/</v>
      </c>
      <c r="AA41" s="19" t="str">
        <f t="shared" si="5"/>
        <v>CR1511/</v>
      </c>
      <c r="AB41" s="19"/>
      <c r="AC41" s="19"/>
      <c r="AD41" s="26"/>
      <c r="AE41" s="26"/>
      <c r="AF41" s="14"/>
    </row>
    <row r="42" spans="1:32" ht="30" customHeight="1" x14ac:dyDescent="0.15">
      <c r="A42" s="10"/>
      <c r="B42" s="19" t="s">
        <v>185</v>
      </c>
      <c r="C42" s="19" t="s">
        <v>27</v>
      </c>
      <c r="D42" s="19" t="s">
        <v>186</v>
      </c>
      <c r="E42" s="19" t="s">
        <v>187</v>
      </c>
      <c r="F42" s="19" t="s">
        <v>168</v>
      </c>
      <c r="G42" s="19" t="s">
        <v>169</v>
      </c>
      <c r="H42" s="19"/>
      <c r="I42" s="19"/>
      <c r="J42" s="19" t="str">
        <f>J31</f>
        <v>H12/V13 GEN7/HD9/H15/E-27W/E-35W/E-42W</v>
      </c>
      <c r="K42" s="19" t="str">
        <f t="shared" si="5"/>
        <v>/CLU711/CLU712//CLU721/CLU038/CLU03J</v>
      </c>
      <c r="L42" s="19" t="str">
        <f t="shared" si="5"/>
        <v>CXA18XX/CXB18XX/CMA18XX/</v>
      </c>
      <c r="M42" s="19" t="str">
        <f t="shared" si="5"/>
        <v>/HD40/HE15/HE18/HE24/HE30/HM15/HM18/HM24/HM30</v>
      </c>
      <c r="N42" s="19" t="str">
        <f t="shared" si="5"/>
        <v>/XUAN1919</v>
      </c>
      <c r="O42" s="19" t="str">
        <f t="shared" si="5"/>
        <v>HRB12XX/</v>
      </c>
      <c r="P42" s="19" t="str">
        <f t="shared" si="5"/>
        <v>1820 HO/1820 HE/2015 H1/2025 H1</v>
      </c>
      <c r="Q42" s="19" t="str">
        <f t="shared" si="5"/>
        <v>LUXEON CX PLUS CoB L04F12/L05F12/L08F14/</v>
      </c>
      <c r="R42" s="19" t="str">
        <f t="shared" si="5"/>
        <v>/CHM-9(XH)CXM-11/CHM-14(AC)/CXM-14(AC)</v>
      </c>
      <c r="S42" s="19" t="str">
        <f t="shared" si="5"/>
        <v>/</v>
      </c>
      <c r="T42" s="19" t="str">
        <f t="shared" si="5"/>
        <v>/S13/S15</v>
      </c>
      <c r="U42" s="19" t="str">
        <f t="shared" si="5"/>
        <v>CertaFlux 1204/1205/1208/</v>
      </c>
      <c r="V42" s="19" t="str">
        <f t="shared" si="5"/>
        <v>/LC0X0C/LC0XXD</v>
      </c>
      <c r="W42" s="19" t="str">
        <f t="shared" si="5"/>
        <v>/MJT 18W/24W/30W</v>
      </c>
      <c r="X42" s="19" t="str">
        <f t="shared" si="5"/>
        <v>/FC F30/F40/MD M50</v>
      </c>
      <c r="Y42" s="19" t="str">
        <f t="shared" si="5"/>
        <v>/SLE G6 LES 15/LES 17/SLE G7 LES 13/LES 15</v>
      </c>
      <c r="Z42" s="19" t="str">
        <f t="shared" si="5"/>
        <v>/XOB14</v>
      </c>
      <c r="AA42" s="19" t="str">
        <f t="shared" si="5"/>
        <v>CR1814/CL2517</v>
      </c>
      <c r="AB42" s="19"/>
      <c r="AC42" s="19"/>
      <c r="AD42" s="26"/>
      <c r="AE42" s="26"/>
      <c r="AF42" s="14"/>
    </row>
    <row r="43" spans="1:32" ht="30" customHeight="1" x14ac:dyDescent="0.15">
      <c r="A43" s="10"/>
      <c r="B43" s="19" t="s">
        <v>188</v>
      </c>
      <c r="C43" s="19" t="s">
        <v>32</v>
      </c>
      <c r="D43" s="19" t="s">
        <v>189</v>
      </c>
      <c r="E43" s="19" t="s">
        <v>190</v>
      </c>
      <c r="F43" s="19" t="s">
        <v>173</v>
      </c>
      <c r="G43" s="19"/>
      <c r="H43" s="19"/>
      <c r="I43" s="19"/>
      <c r="J43" s="19" t="str">
        <f>J32</f>
        <v/>
      </c>
      <c r="K43" s="19" t="str">
        <f t="shared" si="5"/>
        <v/>
      </c>
      <c r="L43" s="19" t="str">
        <f t="shared" si="5"/>
        <v/>
      </c>
      <c r="M43" s="19" t="str">
        <f t="shared" si="5"/>
        <v/>
      </c>
      <c r="N43" s="19" t="str">
        <f t="shared" si="5"/>
        <v>JU2024</v>
      </c>
      <c r="O43" s="19" t="str">
        <f t="shared" si="5"/>
        <v/>
      </c>
      <c r="P43" s="19" t="str">
        <f t="shared" si="5"/>
        <v/>
      </c>
      <c r="Q43" s="19" t="str">
        <f t="shared" si="5"/>
        <v>LUXEON COB 1204/1205/1208</v>
      </c>
      <c r="R43" s="19" t="str">
        <f t="shared" si="5"/>
        <v/>
      </c>
      <c r="S43" s="19" t="str">
        <f t="shared" si="5"/>
        <v/>
      </c>
      <c r="T43" s="19" t="str">
        <f t="shared" si="5"/>
        <v/>
      </c>
      <c r="U43" s="19" t="str">
        <f t="shared" si="5"/>
        <v>Fortimo 1205/Fortimo 1208</v>
      </c>
      <c r="V43" s="19" t="str">
        <f t="shared" si="5"/>
        <v/>
      </c>
      <c r="W43" s="19" t="str">
        <f t="shared" si="5"/>
        <v/>
      </c>
      <c r="X43" s="19" t="str">
        <f t="shared" si="5"/>
        <v/>
      </c>
      <c r="Y43" s="19" t="str">
        <f t="shared" si="5"/>
        <v/>
      </c>
      <c r="Z43" s="19" t="str">
        <f t="shared" si="5"/>
        <v/>
      </c>
      <c r="AA43" s="19" t="str">
        <f t="shared" si="5"/>
        <v/>
      </c>
      <c r="AB43" s="19"/>
      <c r="AC43" s="19"/>
      <c r="AD43" s="26"/>
      <c r="AE43" s="26"/>
      <c r="AF43" s="14"/>
    </row>
    <row r="44" spans="1:32" ht="30" customHeight="1" x14ac:dyDescent="0.15">
      <c r="A44" s="11"/>
      <c r="B44" s="19" t="s">
        <v>191</v>
      </c>
      <c r="C44" s="19"/>
      <c r="D44" s="19" t="s">
        <v>192</v>
      </c>
      <c r="E44" s="19" t="s">
        <v>193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6"/>
      <c r="AE44" s="26"/>
      <c r="AF44" s="14"/>
    </row>
    <row r="45" spans="1:32" ht="30" customHeight="1" x14ac:dyDescent="0.15">
      <c r="A45" s="27" t="s">
        <v>194</v>
      </c>
      <c r="B45" s="13" t="s">
        <v>195</v>
      </c>
      <c r="C45" s="13" t="s">
        <v>19</v>
      </c>
      <c r="D45" s="13" t="s">
        <v>196</v>
      </c>
      <c r="E45" s="13" t="s">
        <v>197</v>
      </c>
      <c r="F45" s="13" t="s">
        <v>168</v>
      </c>
      <c r="G45" s="13" t="s">
        <v>169</v>
      </c>
      <c r="H45" s="13"/>
      <c r="I45" s="13"/>
      <c r="J45" s="13" t="str">
        <f>J42</f>
        <v>H12/V13 GEN7/HD9/H15/E-27W/E-35W/E-42W</v>
      </c>
      <c r="K45" s="13" t="str">
        <f t="shared" ref="K45:AA45" si="6">K42</f>
        <v>/CLU711/CLU712//CLU721/CLU038/CLU03J</v>
      </c>
      <c r="L45" s="13" t="str">
        <f t="shared" si="6"/>
        <v>CXA18XX/CXB18XX/CMA18XX/</v>
      </c>
      <c r="M45" s="13" t="str">
        <f t="shared" si="6"/>
        <v>/HD40/HE15/HE18/HE24/HE30/HM15/HM18/HM24/HM30</v>
      </c>
      <c r="N45" s="13" t="str">
        <f t="shared" si="6"/>
        <v>/XUAN1919</v>
      </c>
      <c r="O45" s="13" t="str">
        <f t="shared" si="6"/>
        <v>HRB12XX/</v>
      </c>
      <c r="P45" s="13" t="str">
        <f t="shared" si="6"/>
        <v>1820 HO/1820 HE/2015 H1/2025 H1</v>
      </c>
      <c r="Q45" s="13" t="str">
        <f t="shared" si="6"/>
        <v>LUXEON CX PLUS CoB L04F12/L05F12/L08F14/</v>
      </c>
      <c r="R45" s="13" t="str">
        <f t="shared" si="6"/>
        <v>/CHM-9(XH)CXM-11/CHM-14(AC)/CXM-14(AC)</v>
      </c>
      <c r="S45" s="13" t="str">
        <f t="shared" si="6"/>
        <v>/</v>
      </c>
      <c r="T45" s="13" t="str">
        <f t="shared" si="6"/>
        <v>/S13/S15</v>
      </c>
      <c r="U45" s="13" t="str">
        <f t="shared" si="6"/>
        <v>CertaFlux 1204/1205/1208/</v>
      </c>
      <c r="V45" s="13" t="str">
        <f t="shared" si="6"/>
        <v>/LC0X0C/LC0XXD</v>
      </c>
      <c r="W45" s="13" t="str">
        <f t="shared" si="6"/>
        <v>/MJT 18W/24W/30W</v>
      </c>
      <c r="X45" s="13" t="str">
        <f t="shared" si="6"/>
        <v>/FC F30/F40/MD M50</v>
      </c>
      <c r="Y45" s="13" t="str">
        <f t="shared" si="6"/>
        <v>/SLE G6 LES 15/LES 17/SLE G7 LES 13/LES 15</v>
      </c>
      <c r="Z45" s="13" t="str">
        <f t="shared" si="6"/>
        <v>/XOB14</v>
      </c>
      <c r="AA45" s="13" t="str">
        <f t="shared" si="6"/>
        <v>CR1814/CL2517</v>
      </c>
      <c r="AB45" s="13"/>
      <c r="AC45" s="13"/>
      <c r="AD45" s="14"/>
      <c r="AE45" s="14"/>
      <c r="AF45" s="14"/>
    </row>
    <row r="46" spans="1:32" ht="30" customHeight="1" x14ac:dyDescent="0.15">
      <c r="A46" s="27"/>
      <c r="B46" s="13" t="s">
        <v>198</v>
      </c>
      <c r="C46" s="13" t="s">
        <v>27</v>
      </c>
      <c r="D46" s="13" t="s">
        <v>199</v>
      </c>
      <c r="E46" s="13" t="s">
        <v>200</v>
      </c>
      <c r="F46" s="13" t="s">
        <v>201</v>
      </c>
      <c r="G46" s="13" t="s">
        <v>202</v>
      </c>
      <c r="H46" s="13"/>
      <c r="I46" s="13"/>
      <c r="J46" s="13" t="str">
        <f>CONCATENATE([1]光源开孔!B24,[1]光源开孔!B27,[1]光源开孔!B28)</f>
        <v>V18 GEN7</v>
      </c>
      <c r="K46" s="13" t="str">
        <f>CONCATENATE([1]光源开孔!C24,[1]光源开孔!C27,[1]光源开孔!C28)</f>
        <v/>
      </c>
      <c r="L46" s="13" t="str">
        <f>CONCATENATE([1]光源开孔!D24,[1]光源开孔!D27,[1]光源开孔!D28)</f>
        <v>CXA25XX/CXB25XX/CMA25XX</v>
      </c>
      <c r="M46" s="13" t="str">
        <f>CONCATENATE([1]光源开孔!E24,[1]光源开孔!E27,[1]光源开孔!E28)</f>
        <v/>
      </c>
      <c r="N46" s="13" t="str">
        <f>CONCATENATE([1]光源开孔!F24,[1]光源开孔!F27,[1]光源开孔!F28)</f>
        <v>JU2024</v>
      </c>
      <c r="O46" s="13" t="str">
        <f>CONCATENATE([1]光源开孔!G24,[1]光源开孔!G27,[1]光源开孔!G28)</f>
        <v>HRB1940</v>
      </c>
      <c r="P46" s="13" t="str">
        <f>CONCATENATE([1]光源开孔!H24,[1]光源开孔!H27,[1]光源开孔!H28)</f>
        <v>2530/HO/2540/HO/2530/HE/2540 HE</v>
      </c>
      <c r="Q46" s="13" t="str">
        <f>CONCATENATE([1]光源开孔!I24,[1]光源开孔!I27,[1]光源开孔!I28)</f>
        <v>LUXEON COB 1204/1205/1208</v>
      </c>
      <c r="R46" s="13" t="str">
        <f>CONCATENATE([1]光源开孔!J24,[1]光源开孔!J27,[1]光源开孔!J28)</f>
        <v/>
      </c>
      <c r="S46" s="13" t="str">
        <f>CONCATENATE([1]光源开孔!K24,[1]光源开孔!K27,[1]光源开孔!K28)</f>
        <v/>
      </c>
      <c r="T46" s="13" t="str">
        <f>CONCATENATE([1]光源开孔!L24,[1]光源开孔!L27,[1]光源开孔!L28)</f>
        <v>S19</v>
      </c>
      <c r="U46" s="13" t="str">
        <f>CONCATENATE([1]光源开孔!M24,[1]光源开孔!M27,[1]光源开孔!M28)</f>
        <v>Fortimo 1205/Fortimo 1208</v>
      </c>
      <c r="V46" s="13" t="str">
        <f>CONCATENATE([1]光源开孔!N24,[1]光源开孔!N27,[1]光源开孔!N28)</f>
        <v/>
      </c>
      <c r="W46" s="13" t="str">
        <f>CONCATENATE([1]光源开孔!O24,[1]光源开孔!O27,[1]光源开孔!O28)</f>
        <v/>
      </c>
      <c r="X46" s="13" t="str">
        <f>CONCATENATE([1]光源开孔!P24,[1]光源开孔!P27,[1]光源开孔!P28)</f>
        <v/>
      </c>
      <c r="Y46" s="13" t="str">
        <f>CONCATENATE([1]光源开孔!Q24,[1]光源开孔!Q27,[1]光源开孔!Q28)</f>
        <v/>
      </c>
      <c r="Z46" s="13" t="str">
        <f>CONCATENATE([1]光源开孔!R24,[1]光源开孔!R27,[1]光源开孔!R28)</f>
        <v/>
      </c>
      <c r="AA46" s="13" t="str">
        <f>CONCATENATE([1]光源开孔!S24,[1]光源开孔!S27,[1]光源开孔!S28)</f>
        <v>CR2421</v>
      </c>
      <c r="AB46" s="13"/>
      <c r="AC46" s="13"/>
      <c r="AD46" s="14"/>
      <c r="AE46" s="14"/>
      <c r="AF46" s="14"/>
    </row>
    <row r="47" spans="1:32" ht="30" customHeight="1" x14ac:dyDescent="0.15">
      <c r="A47" s="27"/>
      <c r="B47" s="13" t="s">
        <v>203</v>
      </c>
      <c r="C47" s="13" t="s">
        <v>32</v>
      </c>
      <c r="D47" s="13" t="s">
        <v>204</v>
      </c>
      <c r="E47" s="13" t="s">
        <v>205</v>
      </c>
      <c r="F47" s="13" t="s">
        <v>206</v>
      </c>
      <c r="G47" s="13" t="s">
        <v>207</v>
      </c>
      <c r="H47" s="13"/>
      <c r="I47" s="13"/>
      <c r="J47" s="13" t="str">
        <f>CONCATENATE([1]光源开孔!B25,"/",[1]光源开孔!B26)</f>
        <v>V15 GEN6/V18 GEN6/</v>
      </c>
      <c r="K47" s="13" t="str">
        <f>CONCATENATE([1]光源开孔!C25,"/",[1]光源开孔!C26)</f>
        <v>/</v>
      </c>
      <c r="L47" s="13" t="str">
        <f>CONCATENATE([1]光源开孔!D25,"/",[1]光源开孔!D26)</f>
        <v>/</v>
      </c>
      <c r="M47" s="13" t="str">
        <f>CONCATENATE([1]光源开孔!E25,"/",[1]光源开孔!E26)</f>
        <v>/</v>
      </c>
      <c r="N47" s="13" t="str">
        <f>CONCATENATE([1]光源开孔!F25,"/",[1]光源开孔!F26)</f>
        <v>/</v>
      </c>
      <c r="O47" s="13" t="str">
        <f>CONCATENATE([1]光源开孔!G25,"/",[1]光源开孔!G26)</f>
        <v>/</v>
      </c>
      <c r="P47" s="13" t="str">
        <f>CONCATENATE([1]光源开孔!H25,"/",[1]光源开孔!H26)</f>
        <v>/</v>
      </c>
      <c r="Q47" s="13" t="str">
        <f>CONCATENATE([1]光源开孔!I25,"/",[1]光源开孔!I26)</f>
        <v>/</v>
      </c>
      <c r="R47" s="13" t="str">
        <f>CONCATENATE([1]光源开孔!J25,"/",[1]光源开孔!J26)</f>
        <v>/CHM-14(XH)/CXM-18</v>
      </c>
      <c r="S47" s="13" t="str">
        <f>CONCATENATE([1]光源开孔!K25,"/",[1]光源开孔!K26)</f>
        <v>/</v>
      </c>
      <c r="T47" s="13" t="str">
        <f>CONCATENATE([1]光源开孔!L25,"/",[1]光源开孔!L26)</f>
        <v>/</v>
      </c>
      <c r="U47" s="13" t="str">
        <f>CONCATENATE([1]光源开孔!M25,"/",[1]光源开孔!M26)</f>
        <v>/</v>
      </c>
      <c r="V47" s="13" t="str">
        <f>CONCATENATE([1]光源开孔!N25,"/",[1]光源开孔!N26)</f>
        <v>/</v>
      </c>
      <c r="W47" s="13" t="str">
        <f>CONCATENATE([1]光源开孔!O25,"/",[1]光源开孔!O26)</f>
        <v>/</v>
      </c>
      <c r="X47" s="13" t="str">
        <f>CONCATENATE([1]光源开孔!P25,"/",[1]光源开孔!P26)</f>
        <v>/</v>
      </c>
      <c r="Y47" s="13" t="str">
        <f>CONCATENATE([1]光源开孔!Q25,"/",[1]光源开孔!Q26)</f>
        <v>/</v>
      </c>
      <c r="Z47" s="13" t="str">
        <f>CONCATENATE([1]光源开孔!R25,"/",[1]光源开孔!R26)</f>
        <v>/</v>
      </c>
      <c r="AA47" s="13" t="str">
        <f>CONCATENATE([1]光源开孔!S25,"/",[1]光源开孔!S26)</f>
        <v>/</v>
      </c>
      <c r="AB47" s="13" t="str">
        <f>CONCATENATE([1]光源开孔!T25,"/",[1]光源开孔!T26)</f>
        <v>/</v>
      </c>
      <c r="AC47" s="13" t="str">
        <f>CONCATENATE([1]光源开孔!U25,"/",[1]光源开孔!U26)</f>
        <v>/</v>
      </c>
      <c r="AD47" s="13" t="str">
        <f>CONCATENATE([1]光源开孔!V25,"/",[1]光源开孔!V26)</f>
        <v>/</v>
      </c>
      <c r="AE47" s="13" t="str">
        <f>CONCATENATE([1]光源开孔!W25,"/",[1]光源开孔!W26)</f>
        <v>/</v>
      </c>
      <c r="AF47" s="14"/>
    </row>
    <row r="48" spans="1:32" ht="30" customHeight="1" x14ac:dyDescent="0.15">
      <c r="A48" s="27"/>
      <c r="B48" s="13" t="s">
        <v>208</v>
      </c>
      <c r="C48" s="13" t="s">
        <v>70</v>
      </c>
      <c r="D48" s="13" t="s">
        <v>209</v>
      </c>
      <c r="E48" s="13" t="s">
        <v>210</v>
      </c>
      <c r="F48" s="13" t="s">
        <v>211</v>
      </c>
      <c r="G48" s="13"/>
      <c r="H48" s="13"/>
      <c r="I48" s="13"/>
      <c r="J48" s="13" t="str">
        <f>CONCATENATE([1]光源开孔!B31)</f>
        <v>V22 GEN6/V22 GEN7/E-53W</v>
      </c>
      <c r="K48" s="13" t="str">
        <f>CONCATENATE([1]光源开孔!C31)</f>
        <v>CLU731/CLU048/CLU04J</v>
      </c>
      <c r="L48" s="13" t="str">
        <f>CONCATENATE([1]光源开孔!D31)</f>
        <v/>
      </c>
      <c r="M48" s="13" t="str">
        <f>CONCATENATE([1]光源开孔!E31)</f>
        <v>HE33/HE36/HE55/HE60/HE83/HM33/HM36/HM55/HM60/HM83</v>
      </c>
      <c r="N48" s="13" t="str">
        <f>CONCATENATE([1]光源开孔!F31)</f>
        <v>XUAN2828</v>
      </c>
      <c r="O48" s="13" t="str">
        <f>CONCATENATE([1]光源开孔!G31)</f>
        <v/>
      </c>
      <c r="P48" s="13" t="str">
        <f>CONCATENATE([1]光源开孔!H31)</f>
        <v>3035 H1/3055 H1/3085 H1/40115 H1</v>
      </c>
      <c r="Q48" s="13" t="str">
        <f>CONCATENATE([1]光源开孔!I31)</f>
        <v>LUXEON COB 1211/1216</v>
      </c>
      <c r="R48" s="13" t="str">
        <f>CONCATENATE([1]光源开孔!J31)</f>
        <v>CXM-22</v>
      </c>
      <c r="S48" s="13" t="str">
        <f>CONCATENATE([1]光源开孔!K31)</f>
        <v/>
      </c>
      <c r="T48" s="13" t="str">
        <f>CONCATENATE([1]光源开孔!L31)</f>
        <v/>
      </c>
      <c r="U48" s="13" t="str">
        <f>CONCATENATE([1]光源开孔!M31)</f>
        <v>Fortimo 1211/1216</v>
      </c>
      <c r="V48" s="13" t="str">
        <f>CONCATENATE([1]光源开孔!N31)</f>
        <v>LC040D/LC060D/LC080D</v>
      </c>
      <c r="W48" s="13" t="str">
        <f>CONCATENATE([1]光源开孔!O31)</f>
        <v>MJT 40W/60W/80W</v>
      </c>
      <c r="X48" s="13" t="str">
        <f>CONCATENATE([1]光源开孔!P31)</f>
        <v>MD M70/MD M100</v>
      </c>
      <c r="Y48" s="13" t="str">
        <f>CONCATENATE([1]光源开孔!Q31)</f>
        <v/>
      </c>
      <c r="Z48" s="13" t="str">
        <f>CONCATENATE([1]光源开孔!R31)</f>
        <v/>
      </c>
      <c r="AA48" s="13" t="str">
        <f>CONCATENATE([1]光源开孔!S31)</f>
        <v>CL3623</v>
      </c>
      <c r="AB48" s="13" t="str">
        <f>CONCATENATE([1]光源开孔!T31)</f>
        <v/>
      </c>
      <c r="AC48" s="13" t="str">
        <f>CONCATENATE([1]光源开孔!U31)</f>
        <v/>
      </c>
      <c r="AD48" s="13" t="str">
        <f>CONCATENATE([1]光源开孔!V31)</f>
        <v/>
      </c>
      <c r="AE48" s="13" t="str">
        <f>CONCATENATE([1]光源开孔!W31)</f>
        <v/>
      </c>
      <c r="AF48" s="14"/>
    </row>
    <row r="49" spans="1:32" ht="30" customHeight="1" x14ac:dyDescent="0.15">
      <c r="A49" s="27"/>
      <c r="B49" s="13" t="s">
        <v>212</v>
      </c>
      <c r="C49" s="13" t="s">
        <v>37</v>
      </c>
      <c r="D49" s="13" t="s">
        <v>213</v>
      </c>
      <c r="E49" s="13" t="s">
        <v>214</v>
      </c>
      <c r="F49" s="13" t="s">
        <v>215</v>
      </c>
      <c r="G49" s="13"/>
      <c r="H49" s="13"/>
      <c r="I49" s="13"/>
      <c r="J49" s="13" t="str">
        <f>J35</f>
        <v>V13 GEN7/HD9/H15/E-27W/E-35W/E-42W</v>
      </c>
      <c r="K49" s="13" t="str">
        <f t="shared" ref="K49:AA49" si="7">K35</f>
        <v>CLU711/CLU712//CLU721/CLU038/CLU03J</v>
      </c>
      <c r="L49" s="13" t="str">
        <f t="shared" si="7"/>
        <v/>
      </c>
      <c r="M49" s="13" t="str">
        <f t="shared" si="7"/>
        <v>HD40/HE15/HE18/HE24/HE30/HM15/HM18/HM24/HM30</v>
      </c>
      <c r="N49" s="13" t="str">
        <f t="shared" si="7"/>
        <v>XUAN1919</v>
      </c>
      <c r="O49" s="13" t="str">
        <f t="shared" si="7"/>
        <v/>
      </c>
      <c r="P49" s="13" t="str">
        <f t="shared" si="7"/>
        <v>2015 H1/2025 H1</v>
      </c>
      <c r="Q49" s="13" t="str">
        <f t="shared" si="7"/>
        <v/>
      </c>
      <c r="R49" s="13" t="str">
        <f t="shared" si="7"/>
        <v>CHM-9(XH)CXM-11/CHM-14(AC)/CXM-14(AC)</v>
      </c>
      <c r="S49" s="13" t="str">
        <f t="shared" si="7"/>
        <v/>
      </c>
      <c r="T49" s="13" t="str">
        <f t="shared" si="7"/>
        <v>S13/S15</v>
      </c>
      <c r="U49" s="13" t="str">
        <f t="shared" si="7"/>
        <v/>
      </c>
      <c r="V49" s="13" t="str">
        <f t="shared" si="7"/>
        <v>LC0X0C/LC0XXD</v>
      </c>
      <c r="W49" s="13" t="str">
        <f t="shared" si="7"/>
        <v>MJT 18W/24W/30W</v>
      </c>
      <c r="X49" s="13" t="str">
        <f t="shared" si="7"/>
        <v>FC F30/F40/MD M50</v>
      </c>
      <c r="Y49" s="13" t="str">
        <f t="shared" si="7"/>
        <v>SLE G6 LES 15/LES 17/SLE G7 LES 13/LES 15</v>
      </c>
      <c r="Z49" s="13" t="str">
        <f t="shared" si="7"/>
        <v>XOB14</v>
      </c>
      <c r="AA49" s="13" t="str">
        <f t="shared" si="7"/>
        <v>CL2517</v>
      </c>
      <c r="AB49" s="13"/>
      <c r="AC49" s="13"/>
      <c r="AD49" s="14"/>
      <c r="AE49" s="14"/>
      <c r="AF49" s="14"/>
    </row>
    <row r="50" spans="1:32" ht="30" customHeight="1" x14ac:dyDescent="0.15">
      <c r="A50" s="27"/>
      <c r="B50" s="13" t="s">
        <v>216</v>
      </c>
      <c r="C50" s="13" t="s">
        <v>113</v>
      </c>
      <c r="D50" s="13" t="s">
        <v>217</v>
      </c>
      <c r="E50" s="13" t="s">
        <v>218</v>
      </c>
      <c r="F50" s="13" t="s">
        <v>219</v>
      </c>
      <c r="G50" s="13"/>
      <c r="H50" s="13"/>
      <c r="I50" s="13"/>
      <c r="J50" s="13" t="str">
        <f>J43</f>
        <v/>
      </c>
      <c r="K50" s="13" t="str">
        <f t="shared" ref="K50:AA50" si="8">K43</f>
        <v/>
      </c>
      <c r="L50" s="13" t="str">
        <f t="shared" si="8"/>
        <v/>
      </c>
      <c r="M50" s="13" t="str">
        <f t="shared" si="8"/>
        <v/>
      </c>
      <c r="N50" s="13" t="str">
        <f t="shared" si="8"/>
        <v>JU2024</v>
      </c>
      <c r="O50" s="13" t="str">
        <f t="shared" si="8"/>
        <v/>
      </c>
      <c r="P50" s="13" t="str">
        <f t="shared" si="8"/>
        <v/>
      </c>
      <c r="Q50" s="13" t="str">
        <f t="shared" si="8"/>
        <v>LUXEON COB 1204/1205/1208</v>
      </c>
      <c r="R50" s="13" t="str">
        <f t="shared" si="8"/>
        <v/>
      </c>
      <c r="S50" s="13" t="str">
        <f t="shared" si="8"/>
        <v/>
      </c>
      <c r="T50" s="13" t="str">
        <f t="shared" si="8"/>
        <v/>
      </c>
      <c r="U50" s="13" t="str">
        <f t="shared" si="8"/>
        <v>Fortimo 1205/Fortimo 1208</v>
      </c>
      <c r="V50" s="13" t="str">
        <f t="shared" si="8"/>
        <v/>
      </c>
      <c r="W50" s="13" t="str">
        <f t="shared" si="8"/>
        <v/>
      </c>
      <c r="X50" s="13" t="str">
        <f t="shared" si="8"/>
        <v/>
      </c>
      <c r="Y50" s="13" t="str">
        <f t="shared" si="8"/>
        <v/>
      </c>
      <c r="Z50" s="13" t="str">
        <f t="shared" si="8"/>
        <v/>
      </c>
      <c r="AA50" s="13" t="str">
        <f t="shared" si="8"/>
        <v/>
      </c>
      <c r="AB50" s="13"/>
      <c r="AC50" s="13"/>
      <c r="AD50" s="14"/>
      <c r="AE50" s="14"/>
      <c r="AF50" s="14"/>
    </row>
    <row r="51" spans="1:32" ht="30" customHeight="1" x14ac:dyDescent="0.15">
      <c r="A51" s="5" t="s">
        <v>220</v>
      </c>
      <c r="B51" s="19" t="s">
        <v>221</v>
      </c>
      <c r="C51" s="19" t="s">
        <v>19</v>
      </c>
      <c r="D51" s="19" t="s">
        <v>222</v>
      </c>
      <c r="E51" s="19" t="s">
        <v>223</v>
      </c>
      <c r="F51" s="19" t="s">
        <v>168</v>
      </c>
      <c r="G51" s="19" t="s">
        <v>169</v>
      </c>
      <c r="H51" s="19"/>
      <c r="I51" s="19"/>
      <c r="J51" s="19" t="str">
        <f>J45</f>
        <v>H12/V13 GEN7/HD9/H15/E-27W/E-35W/E-42W</v>
      </c>
      <c r="K51" s="19" t="str">
        <f t="shared" ref="K51:AA51" si="9">K45</f>
        <v>/CLU711/CLU712//CLU721/CLU038/CLU03J</v>
      </c>
      <c r="L51" s="19" t="str">
        <f t="shared" si="9"/>
        <v>CXA18XX/CXB18XX/CMA18XX/</v>
      </c>
      <c r="M51" s="19" t="str">
        <f t="shared" si="9"/>
        <v>/HD40/HE15/HE18/HE24/HE30/HM15/HM18/HM24/HM30</v>
      </c>
      <c r="N51" s="19" t="str">
        <f t="shared" si="9"/>
        <v>/XUAN1919</v>
      </c>
      <c r="O51" s="19" t="str">
        <f t="shared" si="9"/>
        <v>HRB12XX/</v>
      </c>
      <c r="P51" s="19" t="str">
        <f t="shared" si="9"/>
        <v>1820 HO/1820 HE/2015 H1/2025 H1</v>
      </c>
      <c r="Q51" s="19" t="str">
        <f t="shared" si="9"/>
        <v>LUXEON CX PLUS CoB L04F12/L05F12/L08F14/</v>
      </c>
      <c r="R51" s="19" t="str">
        <f t="shared" si="9"/>
        <v>/CHM-9(XH)CXM-11/CHM-14(AC)/CXM-14(AC)</v>
      </c>
      <c r="S51" s="19" t="str">
        <f t="shared" si="9"/>
        <v>/</v>
      </c>
      <c r="T51" s="19" t="str">
        <f t="shared" si="9"/>
        <v>/S13/S15</v>
      </c>
      <c r="U51" s="19" t="str">
        <f t="shared" si="9"/>
        <v>CertaFlux 1204/1205/1208/</v>
      </c>
      <c r="V51" s="19" t="str">
        <f t="shared" si="9"/>
        <v>/LC0X0C/LC0XXD</v>
      </c>
      <c r="W51" s="19" t="str">
        <f t="shared" si="9"/>
        <v>/MJT 18W/24W/30W</v>
      </c>
      <c r="X51" s="19" t="str">
        <f t="shared" si="9"/>
        <v>/FC F30/F40/MD M50</v>
      </c>
      <c r="Y51" s="19" t="str">
        <f t="shared" si="9"/>
        <v>/SLE G6 LES 15/LES 17/SLE G7 LES 13/LES 15</v>
      </c>
      <c r="Z51" s="19" t="str">
        <f t="shared" si="9"/>
        <v>/XOB14</v>
      </c>
      <c r="AA51" s="19" t="str">
        <f t="shared" si="9"/>
        <v>CR1814/CL2517</v>
      </c>
      <c r="AB51" s="19"/>
      <c r="AC51" s="19"/>
      <c r="AD51" s="26"/>
      <c r="AE51" s="26"/>
      <c r="AF51" s="14"/>
    </row>
    <row r="52" spans="1:32" ht="30" customHeight="1" x14ac:dyDescent="0.15">
      <c r="A52" s="10"/>
      <c r="B52" s="19" t="s">
        <v>224</v>
      </c>
      <c r="C52" s="19" t="s">
        <v>27</v>
      </c>
      <c r="D52" s="19" t="s">
        <v>225</v>
      </c>
      <c r="E52" s="19" t="s">
        <v>226</v>
      </c>
      <c r="F52" s="19" t="s">
        <v>211</v>
      </c>
      <c r="G52" s="19"/>
      <c r="H52" s="19"/>
      <c r="I52" s="19"/>
      <c r="J52" s="19" t="str">
        <f>J48</f>
        <v>V22 GEN6/V22 GEN7/E-53W</v>
      </c>
      <c r="K52" s="19" t="str">
        <f t="shared" ref="K52:AA52" si="10">K48</f>
        <v>CLU731/CLU048/CLU04J</v>
      </c>
      <c r="L52" s="19" t="str">
        <f t="shared" si="10"/>
        <v/>
      </c>
      <c r="M52" s="19" t="str">
        <f t="shared" si="10"/>
        <v>HE33/HE36/HE55/HE60/HE83/HM33/HM36/HM55/HM60/HM83</v>
      </c>
      <c r="N52" s="19" t="str">
        <f t="shared" si="10"/>
        <v>XUAN2828</v>
      </c>
      <c r="O52" s="19" t="str">
        <f t="shared" si="10"/>
        <v/>
      </c>
      <c r="P52" s="19" t="str">
        <f t="shared" si="10"/>
        <v>3035 H1/3055 H1/3085 H1/40115 H1</v>
      </c>
      <c r="Q52" s="19" t="str">
        <f t="shared" si="10"/>
        <v>LUXEON COB 1211/1216</v>
      </c>
      <c r="R52" s="19" t="str">
        <f t="shared" si="10"/>
        <v>CXM-22</v>
      </c>
      <c r="S52" s="19" t="str">
        <f t="shared" si="10"/>
        <v/>
      </c>
      <c r="T52" s="19" t="str">
        <f t="shared" si="10"/>
        <v/>
      </c>
      <c r="U52" s="19" t="str">
        <f t="shared" si="10"/>
        <v>Fortimo 1211/1216</v>
      </c>
      <c r="V52" s="19" t="str">
        <f t="shared" si="10"/>
        <v>LC040D/LC060D/LC080D</v>
      </c>
      <c r="W52" s="19" t="str">
        <f t="shared" si="10"/>
        <v>MJT 40W/60W/80W</v>
      </c>
      <c r="X52" s="19" t="str">
        <f t="shared" si="10"/>
        <v>MD M70/MD M100</v>
      </c>
      <c r="Y52" s="19" t="str">
        <f t="shared" si="10"/>
        <v/>
      </c>
      <c r="Z52" s="19" t="str">
        <f t="shared" si="10"/>
        <v/>
      </c>
      <c r="AA52" s="19" t="str">
        <f t="shared" si="10"/>
        <v>CL3623</v>
      </c>
      <c r="AB52" s="19"/>
      <c r="AC52" s="19"/>
      <c r="AD52" s="26"/>
      <c r="AE52" s="26"/>
      <c r="AF52" s="14"/>
    </row>
    <row r="53" spans="1:32" ht="30" customHeight="1" x14ac:dyDescent="0.15">
      <c r="A53" s="10"/>
      <c r="B53" s="19" t="s">
        <v>227</v>
      </c>
      <c r="C53" s="19" t="s">
        <v>32</v>
      </c>
      <c r="D53" s="19" t="s">
        <v>228</v>
      </c>
      <c r="E53" s="19" t="s">
        <v>229</v>
      </c>
      <c r="F53" s="19" t="s">
        <v>206</v>
      </c>
      <c r="G53" s="19" t="s">
        <v>207</v>
      </c>
      <c r="H53" s="19"/>
      <c r="I53" s="19"/>
      <c r="J53" s="19" t="str">
        <f>J47</f>
        <v>V15 GEN6/V18 GEN6/</v>
      </c>
      <c r="K53" s="19" t="str">
        <f t="shared" ref="K53:AA53" si="11">K47</f>
        <v>/</v>
      </c>
      <c r="L53" s="19" t="str">
        <f t="shared" si="11"/>
        <v>/</v>
      </c>
      <c r="M53" s="19" t="str">
        <f t="shared" si="11"/>
        <v>/</v>
      </c>
      <c r="N53" s="19" t="str">
        <f t="shared" si="11"/>
        <v>/</v>
      </c>
      <c r="O53" s="19" t="str">
        <f t="shared" si="11"/>
        <v>/</v>
      </c>
      <c r="P53" s="19" t="str">
        <f t="shared" si="11"/>
        <v>/</v>
      </c>
      <c r="Q53" s="19" t="str">
        <f t="shared" si="11"/>
        <v>/</v>
      </c>
      <c r="R53" s="19" t="str">
        <f t="shared" si="11"/>
        <v>/CHM-14(XH)/CXM-18</v>
      </c>
      <c r="S53" s="19" t="str">
        <f t="shared" si="11"/>
        <v>/</v>
      </c>
      <c r="T53" s="19" t="str">
        <f t="shared" si="11"/>
        <v>/</v>
      </c>
      <c r="U53" s="19" t="str">
        <f t="shared" si="11"/>
        <v>/</v>
      </c>
      <c r="V53" s="19" t="str">
        <f t="shared" si="11"/>
        <v>/</v>
      </c>
      <c r="W53" s="19" t="str">
        <f t="shared" si="11"/>
        <v>/</v>
      </c>
      <c r="X53" s="19" t="str">
        <f t="shared" si="11"/>
        <v>/</v>
      </c>
      <c r="Y53" s="19" t="str">
        <f t="shared" si="11"/>
        <v>/</v>
      </c>
      <c r="Z53" s="19" t="str">
        <f t="shared" si="11"/>
        <v>/</v>
      </c>
      <c r="AA53" s="19" t="str">
        <f t="shared" si="11"/>
        <v>/</v>
      </c>
      <c r="AB53" s="19"/>
      <c r="AC53" s="19"/>
      <c r="AD53" s="26"/>
      <c r="AE53" s="26"/>
      <c r="AF53" s="14"/>
    </row>
    <row r="54" spans="1:32" ht="30" customHeight="1" x14ac:dyDescent="0.15">
      <c r="A54" s="10"/>
      <c r="B54" s="19" t="s">
        <v>230</v>
      </c>
      <c r="C54" s="19" t="s">
        <v>70</v>
      </c>
      <c r="D54" s="19" t="s">
        <v>231</v>
      </c>
      <c r="E54" s="19" t="s">
        <v>232</v>
      </c>
      <c r="F54" s="19" t="s">
        <v>233</v>
      </c>
      <c r="G54" s="19" t="s">
        <v>234</v>
      </c>
      <c r="H54" s="19"/>
      <c r="I54" s="19"/>
      <c r="J54" s="19" t="str">
        <f>J46</f>
        <v>V18 GEN7</v>
      </c>
      <c r="K54" s="19" t="str">
        <f t="shared" ref="K54:AA54" si="12">K46</f>
        <v/>
      </c>
      <c r="L54" s="19" t="str">
        <f t="shared" si="12"/>
        <v>CXA25XX/CXB25XX/CMA25XX</v>
      </c>
      <c r="M54" s="19" t="str">
        <f t="shared" si="12"/>
        <v/>
      </c>
      <c r="N54" s="19" t="str">
        <f t="shared" si="12"/>
        <v>JU2024</v>
      </c>
      <c r="O54" s="19" t="str">
        <f t="shared" si="12"/>
        <v>HRB1940</v>
      </c>
      <c r="P54" s="19" t="str">
        <f t="shared" si="12"/>
        <v>2530/HO/2540/HO/2530/HE/2540 HE</v>
      </c>
      <c r="Q54" s="19" t="str">
        <f t="shared" si="12"/>
        <v>LUXEON COB 1204/1205/1208</v>
      </c>
      <c r="R54" s="19" t="str">
        <f t="shared" si="12"/>
        <v/>
      </c>
      <c r="S54" s="19" t="str">
        <f t="shared" si="12"/>
        <v/>
      </c>
      <c r="T54" s="19" t="str">
        <f t="shared" si="12"/>
        <v>S19</v>
      </c>
      <c r="U54" s="19" t="str">
        <f t="shared" si="12"/>
        <v>Fortimo 1205/Fortimo 1208</v>
      </c>
      <c r="V54" s="19" t="str">
        <f t="shared" si="12"/>
        <v/>
      </c>
      <c r="W54" s="19" t="str">
        <f t="shared" si="12"/>
        <v/>
      </c>
      <c r="X54" s="19" t="str">
        <f t="shared" si="12"/>
        <v/>
      </c>
      <c r="Y54" s="19" t="str">
        <f t="shared" si="12"/>
        <v/>
      </c>
      <c r="Z54" s="19" t="str">
        <f t="shared" si="12"/>
        <v/>
      </c>
      <c r="AA54" s="19" t="str">
        <f t="shared" si="12"/>
        <v>CR2421</v>
      </c>
      <c r="AB54" s="19"/>
      <c r="AC54" s="19"/>
      <c r="AD54" s="26"/>
      <c r="AE54" s="26"/>
      <c r="AF54" s="14"/>
    </row>
    <row r="55" spans="1:32" ht="30" customHeight="1" x14ac:dyDescent="0.15">
      <c r="A55" s="10"/>
      <c r="B55" s="19" t="s">
        <v>235</v>
      </c>
      <c r="C55" s="19" t="s">
        <v>37</v>
      </c>
      <c r="D55" s="19" t="s">
        <v>236</v>
      </c>
      <c r="E55" s="19" t="s">
        <v>237</v>
      </c>
      <c r="F55" s="28" t="s">
        <v>48</v>
      </c>
      <c r="G55" s="19"/>
      <c r="H55" s="19"/>
      <c r="I55" s="19"/>
      <c r="J55" s="19" t="str">
        <f t="shared" ref="J55:AA55" si="13">J11</f>
        <v>V10 GEN6/V13 GEN6/H9</v>
      </c>
      <c r="K55" s="19" t="str">
        <f t="shared" si="13"/>
        <v>/</v>
      </c>
      <c r="L55" s="19" t="str">
        <f t="shared" si="13"/>
        <v>/CXA15XX/CXB15XX/CMA15XX</v>
      </c>
      <c r="M55" s="19" t="str">
        <f t="shared" si="13"/>
        <v>/</v>
      </c>
      <c r="N55" s="19" t="str">
        <f t="shared" si="13"/>
        <v>/</v>
      </c>
      <c r="O55" s="19" t="str">
        <f t="shared" si="13"/>
        <v>/HRB09XX</v>
      </c>
      <c r="P55" s="19" t="str">
        <f t="shared" si="13"/>
        <v>/1507 HO/1512 HO/1507 HE/1512 HE</v>
      </c>
      <c r="Q55" s="19" t="str">
        <f t="shared" si="13"/>
        <v>/LUXEON CX PLUS CoB M02F09/M03F09</v>
      </c>
      <c r="R55" s="19" t="str">
        <f t="shared" si="13"/>
        <v>/</v>
      </c>
      <c r="S55" s="19" t="str">
        <f t="shared" si="13"/>
        <v>/</v>
      </c>
      <c r="T55" s="19" t="str">
        <f t="shared" si="13"/>
        <v>/</v>
      </c>
      <c r="U55" s="19" t="str">
        <f t="shared" si="13"/>
        <v>/CertaFlux 1202/1203</v>
      </c>
      <c r="V55" s="19" t="str">
        <f t="shared" si="13"/>
        <v>/</v>
      </c>
      <c r="W55" s="19" t="str">
        <f t="shared" si="13"/>
        <v>/</v>
      </c>
      <c r="X55" s="19" t="str">
        <f t="shared" si="13"/>
        <v>HR Y5XX/FC F10/TS Y5XX/MD M20/</v>
      </c>
      <c r="Y55" s="19" t="str">
        <f t="shared" si="13"/>
        <v>/</v>
      </c>
      <c r="Z55" s="19" t="str">
        <f t="shared" si="13"/>
        <v>/</v>
      </c>
      <c r="AA55" s="19" t="str">
        <f t="shared" si="13"/>
        <v>CR1511/</v>
      </c>
      <c r="AB55" s="19"/>
      <c r="AC55" s="19"/>
      <c r="AD55" s="26"/>
      <c r="AE55" s="26"/>
      <c r="AF55" s="14"/>
    </row>
    <row r="56" spans="1:32" ht="30" customHeight="1" x14ac:dyDescent="0.15">
      <c r="A56" s="11"/>
      <c r="B56" s="19" t="s">
        <v>238</v>
      </c>
      <c r="C56" s="19" t="s">
        <v>113</v>
      </c>
      <c r="D56" s="19" t="s">
        <v>239</v>
      </c>
      <c r="E56" s="19" t="s">
        <v>240</v>
      </c>
      <c r="F56" s="28" t="s">
        <v>154</v>
      </c>
      <c r="G56" s="19"/>
      <c r="H56" s="19"/>
      <c r="I56" s="19"/>
      <c r="J56" s="19" t="str">
        <f>CONCATENATE(J40)</f>
        <v>V10 GEN7/HD6/E-7W/E-13W/E-18W</v>
      </c>
      <c r="K56" s="19" t="str">
        <f t="shared" ref="K56:AA56" si="14">CONCATENATE(K40)</f>
        <v>CLU701/CLU702/CLU7B2/CLU7A2/CLU028/CLU02J</v>
      </c>
      <c r="L56" s="19" t="str">
        <f t="shared" si="14"/>
        <v/>
      </c>
      <c r="M56" s="19" t="str">
        <f t="shared" si="14"/>
        <v>HM10/HD10/HD13/HD24/HE03/HM03/HE06/HM06/HE09/HM09/HE13/HM13</v>
      </c>
      <c r="N56" s="19" t="str">
        <f t="shared" si="14"/>
        <v>XUAN1313</v>
      </c>
      <c r="O56" s="19" t="str">
        <f t="shared" si="14"/>
        <v/>
      </c>
      <c r="P56" s="19" t="str">
        <f t="shared" si="14"/>
        <v>1309 H1/1312 H1</v>
      </c>
      <c r="Q56" s="19" t="str">
        <f t="shared" si="14"/>
        <v/>
      </c>
      <c r="R56" s="19" t="str">
        <f t="shared" si="14"/>
        <v>CXM-3/CXM-4/CXM-6(GEN4)/CHM-9(AC)/CLM-9/CXM-9(AC)</v>
      </c>
      <c r="S56" s="19" t="str">
        <f t="shared" si="14"/>
        <v/>
      </c>
      <c r="T56" s="19" t="str">
        <f t="shared" si="14"/>
        <v>S9</v>
      </c>
      <c r="U56" s="19" t="str">
        <f t="shared" si="14"/>
        <v/>
      </c>
      <c r="V56" s="19" t="str">
        <f t="shared" si="14"/>
        <v>LC010C/LC00XD/LC013D</v>
      </c>
      <c r="W56" s="19" t="str">
        <f t="shared" si="14"/>
        <v>MJT 6W/9W12W</v>
      </c>
      <c r="X56" s="19" t="str">
        <f t="shared" si="14"/>
        <v>HR Y3XX/TS Y3XX/MD M02/M04/M05/M10</v>
      </c>
      <c r="Y56" s="19" t="str">
        <f t="shared" si="14"/>
        <v>SLE G6 LES 10/SLE G7 LES 09</v>
      </c>
      <c r="Z56" s="19" t="str">
        <f t="shared" si="14"/>
        <v>XOB06/XOB09</v>
      </c>
      <c r="AA56" s="19" t="str">
        <f t="shared" si="14"/>
        <v>CL1311</v>
      </c>
      <c r="AB56" s="19"/>
      <c r="AC56" s="19"/>
      <c r="AD56" s="26"/>
      <c r="AE56" s="26"/>
      <c r="AF56" s="14"/>
    </row>
    <row r="57" spans="1:32" ht="30" customHeight="1" x14ac:dyDescent="0.15">
      <c r="A57" s="12" t="s">
        <v>241</v>
      </c>
      <c r="B57" s="13" t="s">
        <v>242</v>
      </c>
      <c r="C57" s="13"/>
      <c r="D57" s="13" t="s">
        <v>243</v>
      </c>
      <c r="E57" s="13" t="s">
        <v>244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4"/>
      <c r="AE57" s="14"/>
      <c r="AF57" s="14"/>
    </row>
    <row r="58" spans="1:32" ht="30" customHeight="1" x14ac:dyDescent="0.15">
      <c r="A58" s="16"/>
      <c r="B58" s="13" t="str">
        <f>CONCATENATE(B51)</f>
        <v>90@22透镜支架</v>
      </c>
      <c r="C58" s="13" t="str">
        <f t="shared" ref="C58:AB58" si="15">CONCATENATE(C51)</f>
        <v>Holder A</v>
      </c>
      <c r="D58" s="13" t="str">
        <f t="shared" si="15"/>
        <v>1.07.6710</v>
      </c>
      <c r="E58" s="13" t="str">
        <f t="shared" si="15"/>
        <v>HK-55@05-0073-S</v>
      </c>
      <c r="F58" s="13" t="str">
        <f t="shared" si="15"/>
        <v>18.05x18.05x17.6x0.8</v>
      </c>
      <c r="G58" s="13" t="str">
        <f t="shared" si="15"/>
        <v>19.2x19.2x17.6x0.8</v>
      </c>
      <c r="H58" s="13" t="str">
        <f t="shared" si="15"/>
        <v/>
      </c>
      <c r="I58" s="13" t="str">
        <f t="shared" si="15"/>
        <v/>
      </c>
      <c r="J58" s="13" t="str">
        <f t="shared" si="15"/>
        <v>H12/V13 GEN7/HD9/H15/E-27W/E-35W/E-42W</v>
      </c>
      <c r="K58" s="13" t="str">
        <f t="shared" si="15"/>
        <v>/CLU711/CLU712//CLU721/CLU038/CLU03J</v>
      </c>
      <c r="L58" s="13" t="str">
        <f t="shared" si="15"/>
        <v>CXA18XX/CXB18XX/CMA18XX/</v>
      </c>
      <c r="M58" s="13" t="str">
        <f t="shared" si="15"/>
        <v>/HD40/HE15/HE18/HE24/HE30/HM15/HM18/HM24/HM30</v>
      </c>
      <c r="N58" s="13" t="str">
        <f t="shared" si="15"/>
        <v>/XUAN1919</v>
      </c>
      <c r="O58" s="13" t="str">
        <f t="shared" si="15"/>
        <v>HRB12XX/</v>
      </c>
      <c r="P58" s="13" t="str">
        <f t="shared" si="15"/>
        <v>1820 HO/1820 HE/2015 H1/2025 H1</v>
      </c>
      <c r="Q58" s="13" t="str">
        <f t="shared" si="15"/>
        <v>LUXEON CX PLUS CoB L04F12/L05F12/L08F14/</v>
      </c>
      <c r="R58" s="13" t="str">
        <f t="shared" si="15"/>
        <v>/CHM-9(XH)CXM-11/CHM-14(AC)/CXM-14(AC)</v>
      </c>
      <c r="S58" s="13" t="str">
        <f t="shared" si="15"/>
        <v>/</v>
      </c>
      <c r="T58" s="13" t="str">
        <f t="shared" si="15"/>
        <v>/S13/S15</v>
      </c>
      <c r="U58" s="13" t="str">
        <f t="shared" si="15"/>
        <v>CertaFlux 1204/1205/1208/</v>
      </c>
      <c r="V58" s="13" t="str">
        <f t="shared" si="15"/>
        <v>/LC0X0C/LC0XXD</v>
      </c>
      <c r="W58" s="13" t="str">
        <f t="shared" si="15"/>
        <v>/MJT 18W/24W/30W</v>
      </c>
      <c r="X58" s="13" t="str">
        <f t="shared" si="15"/>
        <v>/FC F30/F40/MD M50</v>
      </c>
      <c r="Y58" s="13" t="str">
        <f t="shared" si="15"/>
        <v>/SLE G6 LES 15/LES 17/SLE G7 LES 13/LES 15</v>
      </c>
      <c r="Z58" s="13" t="str">
        <f t="shared" si="15"/>
        <v>/XOB14</v>
      </c>
      <c r="AA58" s="13" t="str">
        <f t="shared" si="15"/>
        <v>CR1814/CL2517</v>
      </c>
      <c r="AB58" s="13" t="str">
        <f t="shared" si="15"/>
        <v/>
      </c>
      <c r="AC58" s="13"/>
      <c r="AD58" s="14"/>
      <c r="AE58" s="14"/>
      <c r="AF58" s="14"/>
    </row>
    <row r="59" spans="1:32" ht="30" customHeight="1" x14ac:dyDescent="0.15">
      <c r="A59" s="16"/>
      <c r="B59" s="13" t="str">
        <f t="shared" ref="B59:AB62" si="16">CONCATENATE(B52)</f>
        <v>90@22透镜支架2</v>
      </c>
      <c r="C59" s="13" t="str">
        <f t="shared" si="16"/>
        <v>Holder B</v>
      </c>
      <c r="D59" s="13" t="str">
        <f t="shared" si="16"/>
        <v>1.07.6830</v>
      </c>
      <c r="E59" s="13" t="str">
        <f t="shared" si="16"/>
        <v>HK-55@05-0098-S</v>
      </c>
      <c r="F59" s="13" t="str">
        <f t="shared" si="16"/>
        <v>28.2x28.2x26.5x0.8</v>
      </c>
      <c r="G59" s="13" t="str">
        <f t="shared" si="16"/>
        <v/>
      </c>
      <c r="H59" s="13" t="str">
        <f t="shared" si="16"/>
        <v/>
      </c>
      <c r="I59" s="13" t="str">
        <f t="shared" si="16"/>
        <v/>
      </c>
      <c r="J59" s="13" t="str">
        <f t="shared" si="16"/>
        <v>V22 GEN6/V22 GEN7/E-53W</v>
      </c>
      <c r="K59" s="13" t="str">
        <f t="shared" si="16"/>
        <v>CLU731/CLU048/CLU04J</v>
      </c>
      <c r="L59" s="13" t="str">
        <f t="shared" si="16"/>
        <v/>
      </c>
      <c r="M59" s="13" t="str">
        <f t="shared" si="16"/>
        <v>HE33/HE36/HE55/HE60/HE83/HM33/HM36/HM55/HM60/HM83</v>
      </c>
      <c r="N59" s="13" t="str">
        <f t="shared" si="16"/>
        <v>XUAN2828</v>
      </c>
      <c r="O59" s="13" t="str">
        <f t="shared" si="16"/>
        <v/>
      </c>
      <c r="P59" s="13" t="str">
        <f t="shared" si="16"/>
        <v>3035 H1/3055 H1/3085 H1/40115 H1</v>
      </c>
      <c r="Q59" s="13" t="str">
        <f t="shared" si="16"/>
        <v>LUXEON COB 1211/1216</v>
      </c>
      <c r="R59" s="13" t="str">
        <f t="shared" si="16"/>
        <v>CXM-22</v>
      </c>
      <c r="S59" s="13" t="str">
        <f t="shared" si="16"/>
        <v/>
      </c>
      <c r="T59" s="13" t="str">
        <f t="shared" si="16"/>
        <v/>
      </c>
      <c r="U59" s="13" t="str">
        <f t="shared" si="16"/>
        <v>Fortimo 1211/1216</v>
      </c>
      <c r="V59" s="13" t="str">
        <f t="shared" si="16"/>
        <v>LC040D/LC060D/LC080D</v>
      </c>
      <c r="W59" s="13" t="str">
        <f t="shared" si="16"/>
        <v>MJT 40W/60W/80W</v>
      </c>
      <c r="X59" s="13" t="str">
        <f t="shared" si="16"/>
        <v>MD M70/MD M100</v>
      </c>
      <c r="Y59" s="13" t="str">
        <f t="shared" si="16"/>
        <v/>
      </c>
      <c r="Z59" s="13" t="str">
        <f t="shared" si="16"/>
        <v/>
      </c>
      <c r="AA59" s="13" t="str">
        <f t="shared" si="16"/>
        <v>CL3623</v>
      </c>
      <c r="AB59" s="13" t="str">
        <f t="shared" si="16"/>
        <v/>
      </c>
      <c r="AC59" s="13"/>
      <c r="AD59" s="14"/>
      <c r="AE59" s="14"/>
      <c r="AF59" s="14"/>
    </row>
    <row r="60" spans="1:32" ht="30" customHeight="1" x14ac:dyDescent="0.15">
      <c r="A60" s="16"/>
      <c r="B60" s="13" t="str">
        <f t="shared" si="16"/>
        <v>90@22透镜支架3</v>
      </c>
      <c r="C60" s="13" t="str">
        <f t="shared" si="16"/>
        <v>Holder C</v>
      </c>
      <c r="D60" s="13" t="str">
        <f t="shared" si="16"/>
        <v>1.07.6831</v>
      </c>
      <c r="E60" s="13" t="str">
        <f t="shared" si="16"/>
        <v>HK-55@05-0099-S</v>
      </c>
      <c r="F60" s="13" t="str">
        <f t="shared" si="16"/>
        <v>21.2x21.2x21.4x0.77</v>
      </c>
      <c r="G60" s="13" t="str">
        <f t="shared" si="16"/>
        <v>21.7x21.7x21.4x0.77</v>
      </c>
      <c r="H60" s="13" t="str">
        <f t="shared" si="16"/>
        <v/>
      </c>
      <c r="I60" s="13" t="str">
        <f t="shared" si="16"/>
        <v/>
      </c>
      <c r="J60" s="13" t="str">
        <f t="shared" si="16"/>
        <v>V15 GEN6/V18 GEN6/</v>
      </c>
      <c r="K60" s="13" t="str">
        <f t="shared" si="16"/>
        <v>/</v>
      </c>
      <c r="L60" s="13" t="str">
        <f t="shared" si="16"/>
        <v>/</v>
      </c>
      <c r="M60" s="13" t="str">
        <f t="shared" si="16"/>
        <v>/</v>
      </c>
      <c r="N60" s="13" t="str">
        <f t="shared" si="16"/>
        <v>/</v>
      </c>
      <c r="O60" s="13" t="str">
        <f t="shared" si="16"/>
        <v>/</v>
      </c>
      <c r="P60" s="13" t="str">
        <f t="shared" si="16"/>
        <v>/</v>
      </c>
      <c r="Q60" s="13" t="str">
        <f t="shared" si="16"/>
        <v>/</v>
      </c>
      <c r="R60" s="13" t="str">
        <f t="shared" si="16"/>
        <v>/CHM-14(XH)/CXM-18</v>
      </c>
      <c r="S60" s="13" t="str">
        <f t="shared" si="16"/>
        <v>/</v>
      </c>
      <c r="T60" s="13" t="str">
        <f t="shared" si="16"/>
        <v>/</v>
      </c>
      <c r="U60" s="13" t="str">
        <f t="shared" si="16"/>
        <v>/</v>
      </c>
      <c r="V60" s="13" t="str">
        <f t="shared" si="16"/>
        <v>/</v>
      </c>
      <c r="W60" s="13" t="str">
        <f t="shared" si="16"/>
        <v>/</v>
      </c>
      <c r="X60" s="13" t="str">
        <f t="shared" si="16"/>
        <v>/</v>
      </c>
      <c r="Y60" s="13" t="str">
        <f t="shared" si="16"/>
        <v>/</v>
      </c>
      <c r="Z60" s="13" t="str">
        <f t="shared" si="16"/>
        <v>/</v>
      </c>
      <c r="AA60" s="13" t="str">
        <f t="shared" si="16"/>
        <v>/</v>
      </c>
      <c r="AB60" s="13" t="str">
        <f t="shared" si="16"/>
        <v/>
      </c>
      <c r="AC60" s="13"/>
      <c r="AD60" s="14"/>
      <c r="AE60" s="14"/>
      <c r="AF60" s="14"/>
    </row>
    <row r="61" spans="1:32" ht="30" customHeight="1" x14ac:dyDescent="0.15">
      <c r="A61" s="16"/>
      <c r="B61" s="13" t="str">
        <f t="shared" si="16"/>
        <v>90@22透镜支架4</v>
      </c>
      <c r="C61" s="13" t="str">
        <f t="shared" si="16"/>
        <v>Holder D</v>
      </c>
      <c r="D61" s="13" t="str">
        <f t="shared" si="16"/>
        <v>1.07.6832</v>
      </c>
      <c r="E61" s="13" t="str">
        <f t="shared" si="16"/>
        <v>HK-55@05-0100-S</v>
      </c>
      <c r="F61" s="13" t="str">
        <f t="shared" si="16"/>
        <v>20.2x24.2x22x0.8</v>
      </c>
      <c r="G61" s="13" t="str">
        <f t="shared" si="16"/>
        <v>24.2x24.2x22x0.8</v>
      </c>
      <c r="H61" s="13" t="str">
        <f t="shared" si="16"/>
        <v/>
      </c>
      <c r="I61" s="13" t="str">
        <f t="shared" si="16"/>
        <v/>
      </c>
      <c r="J61" s="13" t="str">
        <f t="shared" si="16"/>
        <v>V18 GEN7</v>
      </c>
      <c r="K61" s="13" t="str">
        <f t="shared" si="16"/>
        <v/>
      </c>
      <c r="L61" s="13" t="str">
        <f t="shared" si="16"/>
        <v>CXA25XX/CXB25XX/CMA25XX</v>
      </c>
      <c r="M61" s="13" t="str">
        <f t="shared" si="16"/>
        <v/>
      </c>
      <c r="N61" s="13" t="str">
        <f t="shared" si="16"/>
        <v>JU2024</v>
      </c>
      <c r="O61" s="13" t="str">
        <f t="shared" si="16"/>
        <v>HRB1940</v>
      </c>
      <c r="P61" s="13" t="str">
        <f t="shared" si="16"/>
        <v>2530/HO/2540/HO/2530/HE/2540 HE</v>
      </c>
      <c r="Q61" s="13" t="str">
        <f t="shared" si="16"/>
        <v>LUXEON COB 1204/1205/1208</v>
      </c>
      <c r="R61" s="13" t="str">
        <f t="shared" si="16"/>
        <v/>
      </c>
      <c r="S61" s="13" t="str">
        <f t="shared" si="16"/>
        <v/>
      </c>
      <c r="T61" s="13" t="str">
        <f t="shared" si="16"/>
        <v>S19</v>
      </c>
      <c r="U61" s="13" t="str">
        <f t="shared" si="16"/>
        <v>Fortimo 1205/Fortimo 1208</v>
      </c>
      <c r="V61" s="13" t="str">
        <f t="shared" si="16"/>
        <v/>
      </c>
      <c r="W61" s="13" t="str">
        <f t="shared" si="16"/>
        <v/>
      </c>
      <c r="X61" s="13" t="str">
        <f t="shared" si="16"/>
        <v/>
      </c>
      <c r="Y61" s="13" t="str">
        <f t="shared" si="16"/>
        <v/>
      </c>
      <c r="Z61" s="13" t="str">
        <f t="shared" si="16"/>
        <v/>
      </c>
      <c r="AA61" s="13" t="str">
        <f t="shared" si="16"/>
        <v>CR2421</v>
      </c>
      <c r="AB61" s="13" t="str">
        <f t="shared" si="16"/>
        <v/>
      </c>
      <c r="AC61" s="13"/>
      <c r="AD61" s="14"/>
      <c r="AE61" s="14"/>
      <c r="AF61" s="14"/>
    </row>
    <row r="62" spans="1:32" ht="30" customHeight="1" x14ac:dyDescent="0.15">
      <c r="A62" s="18"/>
      <c r="B62" s="13" t="str">
        <f t="shared" si="16"/>
        <v>90@22透镜支架5</v>
      </c>
      <c r="C62" s="13" t="str">
        <f t="shared" si="16"/>
        <v>Holder E</v>
      </c>
      <c r="D62" s="13" t="str">
        <f t="shared" si="16"/>
        <v>1.07.81478</v>
      </c>
      <c r="E62" s="13" t="str">
        <f t="shared" si="16"/>
        <v>HK-55@05-15XX-0240-S</v>
      </c>
      <c r="F62" s="13" t="str">
        <f t="shared" si="16"/>
        <v>16.05x16.05x11x0.8</v>
      </c>
      <c r="G62" s="13" t="str">
        <f t="shared" si="16"/>
        <v/>
      </c>
      <c r="H62" s="13" t="str">
        <f t="shared" si="16"/>
        <v/>
      </c>
      <c r="I62" s="13" t="str">
        <f t="shared" si="16"/>
        <v/>
      </c>
      <c r="J62" s="13" t="str">
        <f t="shared" si="16"/>
        <v>V10 GEN6/V13 GEN6/H9</v>
      </c>
      <c r="K62" s="13" t="str">
        <f t="shared" si="16"/>
        <v>/</v>
      </c>
      <c r="L62" s="13" t="str">
        <f t="shared" si="16"/>
        <v>/CXA15XX/CXB15XX/CMA15XX</v>
      </c>
      <c r="M62" s="13" t="str">
        <f t="shared" si="16"/>
        <v>/</v>
      </c>
      <c r="N62" s="13" t="str">
        <f t="shared" si="16"/>
        <v>/</v>
      </c>
      <c r="O62" s="13" t="str">
        <f t="shared" si="16"/>
        <v>/HRB09XX</v>
      </c>
      <c r="P62" s="13" t="str">
        <f t="shared" si="16"/>
        <v>/1507 HO/1512 HO/1507 HE/1512 HE</v>
      </c>
      <c r="Q62" s="13" t="str">
        <f t="shared" si="16"/>
        <v>/LUXEON CX PLUS CoB M02F09/M03F09</v>
      </c>
      <c r="R62" s="13" t="str">
        <f t="shared" si="16"/>
        <v>/</v>
      </c>
      <c r="S62" s="13" t="str">
        <f t="shared" si="16"/>
        <v>/</v>
      </c>
      <c r="T62" s="13" t="str">
        <f t="shared" si="16"/>
        <v>/</v>
      </c>
      <c r="U62" s="13" t="str">
        <f t="shared" si="16"/>
        <v>/CertaFlux 1202/1203</v>
      </c>
      <c r="V62" s="13" t="str">
        <f t="shared" si="16"/>
        <v>/</v>
      </c>
      <c r="W62" s="13" t="str">
        <f t="shared" si="16"/>
        <v>/</v>
      </c>
      <c r="X62" s="13" t="str">
        <f t="shared" si="16"/>
        <v>HR Y5XX/FC F10/TS Y5XX/MD M20/</v>
      </c>
      <c r="Y62" s="13" t="str">
        <f t="shared" si="16"/>
        <v>/</v>
      </c>
      <c r="Z62" s="13" t="str">
        <f t="shared" si="16"/>
        <v>/</v>
      </c>
      <c r="AA62" s="13" t="str">
        <f t="shared" si="16"/>
        <v>CR1511/</v>
      </c>
      <c r="AB62" s="13" t="str">
        <f t="shared" si="16"/>
        <v/>
      </c>
      <c r="AC62" s="13"/>
      <c r="AD62" s="14"/>
      <c r="AE62" s="14"/>
      <c r="AF62" s="14"/>
    </row>
    <row r="63" spans="1:32" ht="30" customHeight="1" x14ac:dyDescent="0.15">
      <c r="A63" s="29"/>
      <c r="B63" s="30"/>
      <c r="C63" s="30"/>
      <c r="D63" s="29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/>
      <c r="AE63" s="32"/>
      <c r="AF63" s="33"/>
    </row>
    <row r="64" spans="1:32" x14ac:dyDescent="0.15">
      <c r="A64" s="34"/>
      <c r="B64" s="35"/>
      <c r="C64" s="35"/>
      <c r="D64" s="35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x14ac:dyDescent="0.15">
      <c r="A65" s="34"/>
      <c r="B65" s="35"/>
      <c r="C65" s="35"/>
      <c r="D65" s="35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x14ac:dyDescent="0.15">
      <c r="A66" s="34"/>
      <c r="B66" s="35"/>
      <c r="C66" s="35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x14ac:dyDescent="0.15">
      <c r="A67" s="34"/>
      <c r="B67" s="35"/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x14ac:dyDescent="0.15">
      <c r="A68" s="34"/>
      <c r="B68" s="35"/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x14ac:dyDescent="0.15">
      <c r="A69" s="34"/>
      <c r="B69" s="35"/>
      <c r="C69" s="35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x14ac:dyDescent="0.15">
      <c r="A70" s="34"/>
      <c r="B70" s="35"/>
      <c r="C70" s="3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</sheetData>
  <mergeCells count="10">
    <mergeCell ref="A35:A40"/>
    <mergeCell ref="A41:A44"/>
    <mergeCell ref="A45:A50"/>
    <mergeCell ref="A51:A56"/>
    <mergeCell ref="A57:A62"/>
    <mergeCell ref="A2:A5"/>
    <mergeCell ref="A6:A12"/>
    <mergeCell ref="A13:A20"/>
    <mergeCell ref="A21:A29"/>
    <mergeCell ref="A30:A34"/>
  </mergeCells>
  <phoneticPr fontId="1" type="noConversion"/>
  <conditionalFormatting sqref="A63">
    <cfRule type="duplicateValues" dxfId="5" priority="1" stopIfTrue="1"/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Photon-S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2022-03-03T07:27:24Z</dcterms:created>
  <dcterms:modified xsi:type="dcterms:W3CDTF">2022-03-03T07:28:00Z</dcterms:modified>
</cp:coreProperties>
</file>